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890" windowHeight="10065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<sst xmlns="http://schemas.openxmlformats.org/spreadsheetml/2006/main" count="34" uniqueCount="33">
  <si>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</si>
  <si>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</si>
  <si>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</si>
  <si>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</si>
  <si>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</si>
  <si>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</si>
  <si>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</si>
  <si>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</si>
  <si>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</si>
  <si>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</si>
  <si>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</si>
  <si>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</si>
  <si>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</si>
  <si>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</si>
  <si>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</si>
  <si>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</si>
  <si>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</si>
  <si>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</si>
  <si>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</si>
  <si>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</si>
  <si>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</si>
  <si>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</si>
  <si>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</si>
  <si>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</si>
  <si>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</si>
  <si>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</si>
  <si>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</si>
  <si>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Fonte:</t>
    </r>
    <r>
      <rPr>
        <sz val="7"/>
        <rFont val="Arial"/>
        <family val="2"/>
      </rPr>
      <t xml:space="preserve"> ISTAT - Dati provvisori</t>
    </r>
  </si>
  <si>
    <t>TOTALE</t>
  </si>
  <si>
    <t>Tavola  15.13 Arrivi italiani negli esercizi complessivi per regione di provenienza e provincia - Anno 2003</t>
  </si>
  <si>
    <t>ITALIA (a)</t>
  </si>
  <si>
    <t xml:space="preserve">    in alcuni casi solo una parte dei flussi è stata suddivisa per regione di provenienza.</t>
  </si>
  <si>
    <t xml:space="preserve">(a)Il totale degli arrivi e delle presenze italiane ottenuto come somma dei flussi delle singole regioni di provenienza è inferiore al totale complessivo, poiché 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</si>
</sst>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 quotePrefix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1.66015625" style="2" customWidth="1"/>
    <col min="2" max="4" width="9.83203125" style="2" customWidth="1"/>
    <col min="5" max="5" width="1.3359375" style="2" customWidth="1"/>
    <col min="6" max="8" width="8.83203125" style="2" customWidth="1"/>
    <col min="9" max="9" width="8.83203125" style="3" customWidth="1"/>
    <col min="10" max="10" width="9.83203125" style="2" customWidth="1"/>
    <col min="11" max="11" width="12.33203125" style="1" bestFit="1" customWidth="1"/>
    <col min="12" max="12" width="11.5" style="2" customWidth="1"/>
    <col min="13" max="16384" width="9.33203125" style="2" customWidth="1"/>
  </cols>
  <sheetData>
    <row r="2" ht="12">
      <c r="A2" s="1" t="s">
        <v>29</v>
      </c>
    </row>
    <row r="3" spans="9:11" s="5" customFormat="1" ht="12" customHeight="1">
      <c r="I3" s="6"/>
      <c r="K3" s="28"/>
    </row>
    <row r="4" spans="1:11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  <c r="K4" s="24"/>
    </row>
    <row r="5" spans="1:11" s="5" customFormat="1" ht="12" customHeight="1">
      <c r="A5" s="9" t="s">
        <v>0</v>
      </c>
      <c r="B5" s="10">
        <v>2000</v>
      </c>
      <c r="C5" s="10">
        <v>2001</v>
      </c>
      <c r="D5" s="10">
        <v>2002</v>
      </c>
      <c r="E5" s="9"/>
      <c r="F5" s="30">
        <v>2003</v>
      </c>
      <c r="G5" s="30"/>
      <c r="H5" s="30"/>
      <c r="I5" s="30"/>
      <c r="J5" s="30"/>
      <c r="K5" s="31"/>
    </row>
    <row r="6" spans="5:12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  <c r="K6" s="27" t="s">
        <v>30</v>
      </c>
      <c r="L6" s="13"/>
    </row>
    <row r="7" spans="1:11" s="5" customFormat="1" ht="12" customHeight="1">
      <c r="A7" s="14"/>
      <c r="B7" s="14"/>
      <c r="C7" s="14"/>
      <c r="D7" s="14"/>
      <c r="E7" s="14"/>
      <c r="F7" s="14"/>
      <c r="G7" s="14"/>
      <c r="H7" s="14"/>
      <c r="I7" s="15"/>
      <c r="J7" s="14"/>
      <c r="K7" s="28"/>
    </row>
    <row r="8" spans="1:11" s="5" customFormat="1" ht="12" customHeight="1">
      <c r="A8" s="9"/>
      <c r="B8" s="9"/>
      <c r="C8" s="9"/>
      <c r="E8" s="9"/>
      <c r="F8" s="9"/>
      <c r="G8" s="9"/>
      <c r="H8" s="9"/>
      <c r="I8" s="16"/>
      <c r="J8" s="9"/>
      <c r="K8" s="24"/>
    </row>
    <row r="9" spans="1:11" s="5" customFormat="1" ht="12" customHeight="1">
      <c r="A9" s="17" t="s">
        <v>6</v>
      </c>
      <c r="B9" s="6">
        <v>515472</v>
      </c>
      <c r="C9" s="6">
        <v>518389</v>
      </c>
      <c r="D9" s="6">
        <v>498392</v>
      </c>
      <c r="E9" s="6"/>
      <c r="F9" s="6">
        <v>125750</v>
      </c>
      <c r="G9" s="6">
        <v>296347</v>
      </c>
      <c r="H9" s="6">
        <f>40655+34329</f>
        <v>74984</v>
      </c>
      <c r="I9" s="6">
        <v>35086</v>
      </c>
      <c r="J9" s="18">
        <f>+F9+G9+H9+I9</f>
        <v>532167</v>
      </c>
      <c r="K9" s="18">
        <v>3549330</v>
      </c>
    </row>
    <row r="10" spans="1:11" s="5" customFormat="1" ht="12" customHeight="1">
      <c r="A10" s="17" t="s">
        <v>7</v>
      </c>
      <c r="B10" s="6">
        <v>12954</v>
      </c>
      <c r="C10" s="6">
        <v>13547</v>
      </c>
      <c r="D10" s="6">
        <v>12182</v>
      </c>
      <c r="E10" s="6"/>
      <c r="F10" s="6">
        <v>3038</v>
      </c>
      <c r="G10" s="6">
        <v>6656</v>
      </c>
      <c r="H10" s="6">
        <f>1662+1416</f>
        <v>3078</v>
      </c>
      <c r="I10" s="6">
        <v>1211</v>
      </c>
      <c r="J10" s="18">
        <f aca="true" t="shared" si="0" ref="J10:J30">+F10+G10+H10+I10</f>
        <v>13983</v>
      </c>
      <c r="K10" s="18">
        <v>130119</v>
      </c>
    </row>
    <row r="11" spans="1:11" s="5" customFormat="1" ht="12" customHeight="1">
      <c r="A11" s="17" t="s">
        <v>8</v>
      </c>
      <c r="B11" s="6">
        <v>844002</v>
      </c>
      <c r="C11" s="6">
        <v>796527</v>
      </c>
      <c r="D11" s="6">
        <v>786965</v>
      </c>
      <c r="E11" s="6"/>
      <c r="F11" s="6">
        <v>143833</v>
      </c>
      <c r="G11" s="6">
        <v>398484</v>
      </c>
      <c r="H11" s="6">
        <f>87035+120543</f>
        <v>207578</v>
      </c>
      <c r="I11" s="6">
        <v>87319</v>
      </c>
      <c r="J11" s="18">
        <f t="shared" si="0"/>
        <v>837214</v>
      </c>
      <c r="K11" s="18">
        <v>9964435</v>
      </c>
    </row>
    <row r="12" spans="1:11" s="5" customFormat="1" ht="12" customHeight="1">
      <c r="A12" s="17" t="s">
        <v>9</v>
      </c>
      <c r="B12" s="6">
        <v>20707</v>
      </c>
      <c r="C12" s="6">
        <v>23043</v>
      </c>
      <c r="D12" s="6">
        <v>19591</v>
      </c>
      <c r="E12" s="6"/>
      <c r="F12" s="6">
        <f>+F14+F13</f>
        <v>3790</v>
      </c>
      <c r="G12" s="6">
        <f>+G14+G13</f>
        <v>3272</v>
      </c>
      <c r="H12" s="6">
        <f>+H14+H13</f>
        <v>8361</v>
      </c>
      <c r="I12" s="6">
        <f>+I14+I13</f>
        <v>4353</v>
      </c>
      <c r="J12" s="18">
        <f t="shared" si="0"/>
        <v>19776</v>
      </c>
      <c r="K12" s="18">
        <f>+K14+K13</f>
        <v>924332</v>
      </c>
    </row>
    <row r="13" spans="1:11" s="5" customFormat="1" ht="12" customHeight="1">
      <c r="A13" s="19" t="s">
        <v>10</v>
      </c>
      <c r="B13" s="20">
        <v>9117</v>
      </c>
      <c r="C13" s="20">
        <v>10428</v>
      </c>
      <c r="D13" s="20">
        <v>8953</v>
      </c>
      <c r="E13" s="20"/>
      <c r="F13" s="20">
        <v>1708</v>
      </c>
      <c r="G13" s="20">
        <v>1376</v>
      </c>
      <c r="H13" s="20">
        <f>1946+1207</f>
        <v>3153</v>
      </c>
      <c r="I13" s="20">
        <v>1908</v>
      </c>
      <c r="J13" s="21">
        <f t="shared" si="0"/>
        <v>8145</v>
      </c>
      <c r="K13" s="21">
        <v>451209</v>
      </c>
    </row>
    <row r="14" spans="1:11" s="5" customFormat="1" ht="12" customHeight="1">
      <c r="A14" s="19" t="s">
        <v>11</v>
      </c>
      <c r="B14" s="20">
        <v>11590</v>
      </c>
      <c r="C14" s="20">
        <v>12615</v>
      </c>
      <c r="D14" s="20">
        <v>10638</v>
      </c>
      <c r="E14" s="20"/>
      <c r="F14" s="20">
        <v>2082</v>
      </c>
      <c r="G14" s="20">
        <v>1896</v>
      </c>
      <c r="H14" s="20">
        <f>2737+2471</f>
        <v>5208</v>
      </c>
      <c r="I14" s="20">
        <v>2445</v>
      </c>
      <c r="J14" s="21">
        <f t="shared" si="0"/>
        <v>11631</v>
      </c>
      <c r="K14" s="21">
        <v>473123</v>
      </c>
    </row>
    <row r="15" spans="1:11" s="5" customFormat="1" ht="12" customHeight="1">
      <c r="A15" s="17" t="s">
        <v>12</v>
      </c>
      <c r="B15" s="6">
        <v>105926</v>
      </c>
      <c r="C15" s="6">
        <v>97473</v>
      </c>
      <c r="D15" s="6">
        <v>100781</v>
      </c>
      <c r="E15" s="6"/>
      <c r="F15" s="6">
        <v>19056</v>
      </c>
      <c r="G15" s="6">
        <v>15481</v>
      </c>
      <c r="H15" s="6">
        <f>30191+15632</f>
        <v>45823</v>
      </c>
      <c r="I15" s="6">
        <v>20897</v>
      </c>
      <c r="J15" s="18">
        <f t="shared" si="0"/>
        <v>101257</v>
      </c>
      <c r="K15" s="18">
        <v>4222708</v>
      </c>
    </row>
    <row r="16" spans="1:11" s="5" customFormat="1" ht="12" customHeight="1">
      <c r="A16" s="22" t="s">
        <v>13</v>
      </c>
      <c r="B16" s="6">
        <v>24027</v>
      </c>
      <c r="C16" s="6">
        <v>24840</v>
      </c>
      <c r="D16" s="6">
        <v>23844</v>
      </c>
      <c r="E16" s="6"/>
      <c r="F16" s="6">
        <v>3381</v>
      </c>
      <c r="G16" s="6">
        <v>2738</v>
      </c>
      <c r="H16" s="6">
        <f>12029+4508</f>
        <v>16537</v>
      </c>
      <c r="I16" s="6">
        <v>3670</v>
      </c>
      <c r="J16" s="18">
        <f t="shared" si="0"/>
        <v>26326</v>
      </c>
      <c r="K16" s="18">
        <v>983969</v>
      </c>
    </row>
    <row r="17" spans="1:11" s="24" customFormat="1" ht="12" customHeight="1">
      <c r="A17" s="23" t="s">
        <v>5</v>
      </c>
      <c r="B17" s="18">
        <v>127246</v>
      </c>
      <c r="C17" s="18">
        <v>125157</v>
      </c>
      <c r="D17" s="18">
        <v>120059</v>
      </c>
      <c r="E17" s="18"/>
      <c r="F17" s="18">
        <v>23084</v>
      </c>
      <c r="G17" s="18">
        <v>27449</v>
      </c>
      <c r="H17" s="18">
        <f>34157+20197</f>
        <v>54354</v>
      </c>
      <c r="I17" s="18">
        <v>22629</v>
      </c>
      <c r="J17" s="18">
        <f t="shared" si="0"/>
        <v>127516</v>
      </c>
      <c r="K17" s="18">
        <v>1273192</v>
      </c>
    </row>
    <row r="18" spans="1:11" s="5" customFormat="1" ht="12" customHeight="1">
      <c r="A18" s="22" t="s">
        <v>14</v>
      </c>
      <c r="B18" s="6">
        <v>142509</v>
      </c>
      <c r="C18" s="6">
        <v>128886</v>
      </c>
      <c r="D18" s="6">
        <v>132424</v>
      </c>
      <c r="E18" s="6"/>
      <c r="F18" s="6">
        <v>28457</v>
      </c>
      <c r="G18" s="6">
        <v>26345</v>
      </c>
      <c r="H18" s="6">
        <f>26611+26056</f>
        <v>52667</v>
      </c>
      <c r="I18" s="6">
        <v>30518</v>
      </c>
      <c r="J18" s="18">
        <f t="shared" si="0"/>
        <v>137987</v>
      </c>
      <c r="K18" s="18">
        <v>3916698</v>
      </c>
    </row>
    <row r="19" spans="1:11" s="5" customFormat="1" ht="12" customHeight="1">
      <c r="A19" s="22" t="s">
        <v>15</v>
      </c>
      <c r="B19" s="6">
        <v>97540</v>
      </c>
      <c r="C19" s="6">
        <v>92209</v>
      </c>
      <c r="D19" s="6">
        <v>92728</v>
      </c>
      <c r="E19" s="6"/>
      <c r="F19" s="6">
        <v>22717</v>
      </c>
      <c r="G19" s="6">
        <v>11795</v>
      </c>
      <c r="H19" s="6">
        <f>24526+13034</f>
        <v>37560</v>
      </c>
      <c r="I19" s="6">
        <v>18742</v>
      </c>
      <c r="J19" s="18">
        <f t="shared" si="0"/>
        <v>90814</v>
      </c>
      <c r="K19" s="18">
        <v>2918948</v>
      </c>
    </row>
    <row r="20" spans="1:11" s="5" customFormat="1" ht="12" customHeight="1">
      <c r="A20" s="22" t="s">
        <v>16</v>
      </c>
      <c r="B20" s="6">
        <v>17147</v>
      </c>
      <c r="C20" s="6">
        <v>16671</v>
      </c>
      <c r="D20" s="6">
        <v>18259</v>
      </c>
      <c r="E20" s="6"/>
      <c r="F20" s="6">
        <v>4382</v>
      </c>
      <c r="G20" s="6">
        <v>2121</v>
      </c>
      <c r="H20" s="6">
        <f>5910+2613</f>
        <v>8523</v>
      </c>
      <c r="I20" s="6">
        <v>3427</v>
      </c>
      <c r="J20" s="18">
        <f t="shared" si="0"/>
        <v>18453</v>
      </c>
      <c r="K20" s="18">
        <v>795281</v>
      </c>
    </row>
    <row r="21" spans="1:11" s="5" customFormat="1" ht="12" customHeight="1">
      <c r="A21" s="22" t="s">
        <v>17</v>
      </c>
      <c r="B21" s="6">
        <v>27626</v>
      </c>
      <c r="C21" s="6">
        <v>27239</v>
      </c>
      <c r="D21" s="6">
        <v>28110</v>
      </c>
      <c r="E21" s="6"/>
      <c r="F21" s="6">
        <v>5560</v>
      </c>
      <c r="G21" s="6">
        <v>2852</v>
      </c>
      <c r="H21" s="6">
        <f>8044+4092</f>
        <v>12136</v>
      </c>
      <c r="I21" s="6">
        <v>4934</v>
      </c>
      <c r="J21" s="18">
        <f t="shared" si="0"/>
        <v>25482</v>
      </c>
      <c r="K21" s="18">
        <v>1117201</v>
      </c>
    </row>
    <row r="22" spans="1:11" s="5" customFormat="1" ht="12" customHeight="1">
      <c r="A22" s="22" t="s">
        <v>18</v>
      </c>
      <c r="B22" s="6">
        <v>148514</v>
      </c>
      <c r="C22" s="6">
        <v>149480</v>
      </c>
      <c r="D22" s="6">
        <v>157059</v>
      </c>
      <c r="E22" s="6"/>
      <c r="F22" s="6">
        <v>28601</v>
      </c>
      <c r="G22" s="6">
        <v>14009</v>
      </c>
      <c r="H22" s="6">
        <f>71163+19923</f>
        <v>91086</v>
      </c>
      <c r="I22" s="6">
        <v>25566</v>
      </c>
      <c r="J22" s="18">
        <f t="shared" si="0"/>
        <v>159262</v>
      </c>
      <c r="K22" s="18">
        <v>5055933</v>
      </c>
    </row>
    <row r="23" spans="1:11" s="5" customFormat="1" ht="12" customHeight="1">
      <c r="A23" s="22" t="s">
        <v>19</v>
      </c>
      <c r="B23" s="6">
        <v>19251</v>
      </c>
      <c r="C23" s="6">
        <v>17753</v>
      </c>
      <c r="D23" s="6">
        <v>18485</v>
      </c>
      <c r="E23" s="6"/>
      <c r="F23" s="6">
        <v>5177</v>
      </c>
      <c r="G23" s="6">
        <v>2340</v>
      </c>
      <c r="H23" s="6">
        <f>5581+1990</f>
        <v>7571</v>
      </c>
      <c r="I23" s="6">
        <v>2347</v>
      </c>
      <c r="J23" s="18">
        <f t="shared" si="0"/>
        <v>17435</v>
      </c>
      <c r="K23" s="18">
        <v>804854</v>
      </c>
    </row>
    <row r="24" spans="1:11" s="5" customFormat="1" ht="12" customHeight="1">
      <c r="A24" s="22" t="s">
        <v>20</v>
      </c>
      <c r="B24" s="6">
        <v>5202</v>
      </c>
      <c r="C24" s="6">
        <v>5582</v>
      </c>
      <c r="D24" s="6">
        <v>4250</v>
      </c>
      <c r="E24" s="6"/>
      <c r="F24" s="6">
        <v>1800</v>
      </c>
      <c r="G24" s="6">
        <v>579</v>
      </c>
      <c r="H24" s="6">
        <f>1107+321</f>
        <v>1428</v>
      </c>
      <c r="I24" s="6">
        <v>319</v>
      </c>
      <c r="J24" s="18">
        <f t="shared" si="0"/>
        <v>4126</v>
      </c>
      <c r="K24" s="18">
        <v>219021</v>
      </c>
    </row>
    <row r="25" spans="1:11" s="5" customFormat="1" ht="12" customHeight="1">
      <c r="A25" s="22" t="s">
        <v>21</v>
      </c>
      <c r="B25" s="6">
        <v>93984</v>
      </c>
      <c r="C25" s="6">
        <v>91338</v>
      </c>
      <c r="D25" s="6">
        <v>92816</v>
      </c>
      <c r="E25" s="6"/>
      <c r="F25" s="6">
        <v>31678</v>
      </c>
      <c r="G25" s="6">
        <v>12302</v>
      </c>
      <c r="H25" s="6">
        <f>27991+8716</f>
        <v>36707</v>
      </c>
      <c r="I25" s="6">
        <v>9349</v>
      </c>
      <c r="J25" s="18">
        <f t="shared" si="0"/>
        <v>90036</v>
      </c>
      <c r="K25" s="18">
        <v>3706544</v>
      </c>
    </row>
    <row r="26" spans="1:11" s="5" customFormat="1" ht="12" customHeight="1">
      <c r="A26" s="22" t="s">
        <v>22</v>
      </c>
      <c r="B26" s="6">
        <v>48736</v>
      </c>
      <c r="C26" s="6">
        <v>45512</v>
      </c>
      <c r="D26" s="6">
        <v>44778</v>
      </c>
      <c r="E26" s="6"/>
      <c r="F26" s="6">
        <v>15002</v>
      </c>
      <c r="G26" s="6">
        <v>6831</v>
      </c>
      <c r="H26" s="6">
        <f>13452+4468</f>
        <v>17920</v>
      </c>
      <c r="I26" s="6">
        <v>5872</v>
      </c>
      <c r="J26" s="18">
        <f t="shared" si="0"/>
        <v>45625</v>
      </c>
      <c r="K26" s="18">
        <v>2385397</v>
      </c>
    </row>
    <row r="27" spans="1:11" s="5" customFormat="1" ht="12" customHeight="1">
      <c r="A27" s="22" t="s">
        <v>23</v>
      </c>
      <c r="B27" s="6">
        <v>6632</v>
      </c>
      <c r="C27" s="6">
        <v>6681</v>
      </c>
      <c r="D27" s="6">
        <v>6437</v>
      </c>
      <c r="E27" s="6"/>
      <c r="F27" s="6">
        <v>1329</v>
      </c>
      <c r="G27" s="6">
        <v>1181</v>
      </c>
      <c r="H27" s="6">
        <f>1960+901</f>
        <v>2861</v>
      </c>
      <c r="I27" s="6">
        <v>757</v>
      </c>
      <c r="J27" s="18">
        <f t="shared" si="0"/>
        <v>6128</v>
      </c>
      <c r="K27" s="18">
        <v>358739</v>
      </c>
    </row>
    <row r="28" spans="1:11" s="5" customFormat="1" ht="12" customHeight="1">
      <c r="A28" s="22" t="s">
        <v>24</v>
      </c>
      <c r="B28" s="6">
        <v>21484</v>
      </c>
      <c r="C28" s="6">
        <v>19311</v>
      </c>
      <c r="D28" s="6">
        <v>21701</v>
      </c>
      <c r="E28" s="6"/>
      <c r="F28" s="6">
        <v>6386</v>
      </c>
      <c r="G28" s="6">
        <v>2777</v>
      </c>
      <c r="H28" s="6">
        <f>7141+2150</f>
        <v>9291</v>
      </c>
      <c r="I28" s="6">
        <v>2025</v>
      </c>
      <c r="J28" s="18">
        <f t="shared" si="0"/>
        <v>20479</v>
      </c>
      <c r="K28" s="18">
        <v>963419</v>
      </c>
    </row>
    <row r="29" spans="1:11" s="5" customFormat="1" ht="12" customHeight="1">
      <c r="A29" s="22" t="s">
        <v>25</v>
      </c>
      <c r="B29" s="6">
        <v>44496</v>
      </c>
      <c r="C29" s="6">
        <v>42280</v>
      </c>
      <c r="D29" s="6">
        <v>44780</v>
      </c>
      <c r="E29" s="6"/>
      <c r="F29" s="6">
        <v>11309</v>
      </c>
      <c r="G29" s="6">
        <v>5584</v>
      </c>
      <c r="H29" s="6">
        <f>19764+5021</f>
        <v>24785</v>
      </c>
      <c r="I29" s="6">
        <v>4210</v>
      </c>
      <c r="J29" s="18">
        <f t="shared" si="0"/>
        <v>45888</v>
      </c>
      <c r="K29" s="18">
        <v>2646733</v>
      </c>
    </row>
    <row r="30" spans="1:11" s="5" customFormat="1" ht="12" customHeight="1">
      <c r="A30" s="17" t="s">
        <v>26</v>
      </c>
      <c r="B30" s="6">
        <v>20032</v>
      </c>
      <c r="C30" s="6">
        <v>18125</v>
      </c>
      <c r="D30" s="6">
        <v>17669</v>
      </c>
      <c r="E30" s="6"/>
      <c r="F30" s="6">
        <v>2694</v>
      </c>
      <c r="G30" s="6">
        <v>1995</v>
      </c>
      <c r="H30" s="6">
        <f>8647+1373</f>
        <v>10020</v>
      </c>
      <c r="I30" s="6">
        <v>2940</v>
      </c>
      <c r="J30" s="18">
        <f t="shared" si="0"/>
        <v>17649</v>
      </c>
      <c r="K30" s="18">
        <v>764610</v>
      </c>
    </row>
    <row r="31" spans="1:11" s="24" customFormat="1" ht="12" customHeight="1">
      <c r="A31" s="25" t="s">
        <v>28</v>
      </c>
      <c r="B31" s="18">
        <v>2343487</v>
      </c>
      <c r="C31" s="18">
        <v>2260043</v>
      </c>
      <c r="D31" s="18">
        <v>2241310</v>
      </c>
      <c r="E31" s="18"/>
      <c r="F31" s="18">
        <f>SUM(F9:F12,F15:F30)</f>
        <v>487024</v>
      </c>
      <c r="G31" s="18">
        <f>SUM(G9:G12,G15:G30)</f>
        <v>841138</v>
      </c>
      <c r="H31" s="18">
        <f>SUM(H9:H12,H15:H30)</f>
        <v>723270</v>
      </c>
      <c r="I31" s="18">
        <f>SUM(I9:I12,I15:I30)</f>
        <v>286171</v>
      </c>
      <c r="J31" s="18">
        <f>SUM(J9:J12,J15:J30)</f>
        <v>2337603</v>
      </c>
      <c r="K31" s="18">
        <f>SUM(K9:K11,K13:K30)</f>
        <v>46701463</v>
      </c>
    </row>
    <row r="32" spans="1:11" s="5" customFormat="1" ht="12" customHeight="1">
      <c r="A32" s="26"/>
      <c r="B32" s="14"/>
      <c r="C32" s="14"/>
      <c r="D32" s="14"/>
      <c r="E32" s="14"/>
      <c r="F32" s="14"/>
      <c r="G32" s="14"/>
      <c r="H32" s="15"/>
      <c r="I32" s="14"/>
      <c r="J32" s="14"/>
      <c r="K32" s="28"/>
    </row>
    <row r="33" spans="1:11" s="5" customFormat="1" ht="12" customHeight="1">
      <c r="A33" s="4" t="s">
        <v>27</v>
      </c>
      <c r="I33" s="6"/>
      <c r="K33" s="24"/>
    </row>
    <row r="34" spans="1:12" ht="12" customHeight="1">
      <c r="A34" s="29" t="s">
        <v>32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2" customHeight="1">
      <c r="A35" s="5" t="s">
        <v>31</v>
      </c>
      <c r="B35" s="5"/>
      <c r="C35" s="5"/>
      <c r="D35" s="5"/>
      <c r="E35" s="5"/>
      <c r="F35"/>
      <c r="G35"/>
      <c r="H35"/>
      <c r="I35"/>
      <c r="J35"/>
      <c r="K35"/>
      <c r="L35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55" s="1" customFormat="1" ht="12"/>
    <row r="69" s="1" customFormat="1" ht="12"/>
  </sheetData>
  <mergeCells count="2">
    <mergeCell ref="A34:L34"/>
    <mergeCell ref="F5:K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2004-12-02T15:33:44Z</cp:lastPrinted>
  <dcterms:created xsi:type="dcterms:W3CDTF">2003-10-21T10:17:35Z</dcterms:created>
  <dcterms:modified xsi:type="dcterms:W3CDTF">2005-01-17T07:58:01Z</dcterms:modified>
  <cp:category/>
  <cp:version/>
  <cp:contentType/>
  <cp:contentStatus/>
</cp:coreProperties>
</file>