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arr-regioni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<sst xmlns="http://schemas.openxmlformats.org/spreadsheetml/2006/main" count="34" uniqueCount="33">
  <si>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REGIONI</t>
  </si>
  <si>
    <t>Imperia</t>
  </si>
  <si>
    <t>Savona</t>
  </si>
  <si>
    <t>Genova</t>
  </si>
  <si>
    <t>La Spezia</t>
  </si>
  <si>
    <t>LIGURIA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</si>
  <si>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</si>
  <si>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</si>
  <si>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</si>
  <si>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</si>
  <si>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</si>
  <si>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</si>
  <si>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</si>
  <si>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</si>
  <si>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</si>
  <si>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</si>
  <si>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</si>
  <si>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</si>
  <si>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</si>
  <si>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</si>
  <si>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</si>
  <si>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</si>
  <si>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</si>
  <si>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</si>
  <si>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</si>
  <si>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</si>
  <si>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</si>
  <si>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Fonte:</t>
    </r>
    <r>
      <rPr>
        <sz val="7"/>
        <rFont val="Arial"/>
        <family val="2"/>
      </rPr>
      <t xml:space="preserve"> ISTAT - Dati provvisori</t>
    </r>
  </si>
  <si>
    <t>TOTALE</t>
  </si>
  <si>
    <t>Tavola  15.13.1 Arrivi italiani negli esercizi alberghieri per regione di provenienza e provincia - Anno 2003</t>
  </si>
  <si>
    <t>ITALIA (a)</t>
  </si>
  <si>
    <t xml:space="preserve">(a)Il totale degli arrivi e delle presenze italiane ottenuto come somma dei flussi delle singole regioni di provenienza è inferiore al totale                                                                   </t>
  </si>
  <si>
    <t xml:space="preserve">     complessivo, poiché in alcuni  casi solo una parte dei flussi è stata suddivisa per regione di provenienza.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</si>
</sst>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7" fillId="0" borderId="2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 quotePrefix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1.66015625" style="2" customWidth="1"/>
    <col min="2" max="4" width="9.83203125" style="2" customWidth="1"/>
    <col min="5" max="5" width="1.3359375" style="2" customWidth="1"/>
    <col min="6" max="8" width="8.83203125" style="2" customWidth="1"/>
    <col min="9" max="9" width="8.83203125" style="3" customWidth="1"/>
    <col min="10" max="10" width="9.83203125" style="2" customWidth="1"/>
    <col min="11" max="11" width="9.83203125" style="1" customWidth="1"/>
    <col min="12" max="12" width="8" style="2" customWidth="1"/>
    <col min="13" max="16384" width="9.33203125" style="2" customWidth="1"/>
  </cols>
  <sheetData>
    <row r="2" ht="12">
      <c r="A2" s="1" t="s">
        <v>29</v>
      </c>
    </row>
    <row r="3" spans="9:11" s="5" customFormat="1" ht="12" customHeight="1">
      <c r="I3" s="6"/>
      <c r="K3" s="29"/>
    </row>
    <row r="4" spans="1:11" s="5" customFormat="1" ht="12" customHeight="1">
      <c r="A4" s="7"/>
      <c r="B4" s="7"/>
      <c r="C4" s="7"/>
      <c r="D4" s="7"/>
      <c r="E4" s="7"/>
      <c r="F4" s="7"/>
      <c r="G4" s="7"/>
      <c r="H4" s="7"/>
      <c r="I4" s="8"/>
      <c r="J4" s="7"/>
      <c r="K4" s="23"/>
    </row>
    <row r="5" spans="1:11" s="5" customFormat="1" ht="12" customHeight="1">
      <c r="A5" s="9" t="s">
        <v>0</v>
      </c>
      <c r="B5" s="10">
        <v>2000</v>
      </c>
      <c r="C5" s="10">
        <v>2001</v>
      </c>
      <c r="D5" s="10">
        <v>2002</v>
      </c>
      <c r="E5" s="9"/>
      <c r="F5" s="31">
        <v>2003</v>
      </c>
      <c r="G5" s="31"/>
      <c r="H5" s="31"/>
      <c r="I5" s="31"/>
      <c r="J5" s="31"/>
      <c r="K5" s="32"/>
    </row>
    <row r="6" spans="5:12" s="5" customFormat="1" ht="12" customHeight="1">
      <c r="E6" s="9"/>
      <c r="F6" s="10" t="s">
        <v>1</v>
      </c>
      <c r="G6" s="10" t="s">
        <v>2</v>
      </c>
      <c r="H6" s="10" t="s">
        <v>3</v>
      </c>
      <c r="I6" s="11" t="s">
        <v>4</v>
      </c>
      <c r="J6" s="12" t="s">
        <v>5</v>
      </c>
      <c r="K6" s="27" t="s">
        <v>30</v>
      </c>
      <c r="L6" s="13"/>
    </row>
    <row r="7" spans="1:11" s="5" customFormat="1" ht="12" customHeight="1">
      <c r="A7" s="14"/>
      <c r="B7" s="14"/>
      <c r="C7" s="14"/>
      <c r="D7" s="14"/>
      <c r="E7" s="14"/>
      <c r="F7" s="14"/>
      <c r="G7" s="14"/>
      <c r="H7" s="14"/>
      <c r="I7" s="15"/>
      <c r="J7" s="14"/>
      <c r="K7" s="29"/>
    </row>
    <row r="8" spans="1:11" s="5" customFormat="1" ht="12" customHeight="1">
      <c r="A8" s="9"/>
      <c r="B8" s="9"/>
      <c r="C8" s="9"/>
      <c r="E8" s="9"/>
      <c r="F8" s="9"/>
      <c r="G8" s="9"/>
      <c r="H8" s="9"/>
      <c r="I8" s="16"/>
      <c r="J8" s="9"/>
      <c r="K8" s="23"/>
    </row>
    <row r="9" spans="1:11" s="5" customFormat="1" ht="12" customHeight="1">
      <c r="A9" s="17" t="s">
        <v>6</v>
      </c>
      <c r="B9" s="6">
        <v>381081</v>
      </c>
      <c r="C9" s="6">
        <v>381267</v>
      </c>
      <c r="D9" s="6">
        <v>361256</v>
      </c>
      <c r="E9" s="6"/>
      <c r="F9" s="6">
        <v>87656</v>
      </c>
      <c r="G9" s="6">
        <v>201153</v>
      </c>
      <c r="H9" s="6">
        <f>35904+28713</f>
        <v>64617</v>
      </c>
      <c r="I9" s="6">
        <v>23774</v>
      </c>
      <c r="J9" s="6">
        <f>+F9+G9+H9+I9</f>
        <v>377200</v>
      </c>
      <c r="K9" s="22">
        <v>2763203</v>
      </c>
    </row>
    <row r="10" spans="1:11" s="5" customFormat="1" ht="12" customHeight="1">
      <c r="A10" s="17" t="s">
        <v>7</v>
      </c>
      <c r="B10" s="6">
        <v>11005</v>
      </c>
      <c r="C10" s="6">
        <v>11739</v>
      </c>
      <c r="D10" s="6">
        <v>10335</v>
      </c>
      <c r="E10" s="6"/>
      <c r="F10" s="6">
        <v>2454</v>
      </c>
      <c r="G10" s="6">
        <v>5540</v>
      </c>
      <c r="H10" s="6">
        <f>1528+1226</f>
        <v>2754</v>
      </c>
      <c r="I10" s="6">
        <v>858</v>
      </c>
      <c r="J10" s="6">
        <f aca="true" t="shared" si="0" ref="J10:J31">+F10+G10+H10+I10</f>
        <v>11606</v>
      </c>
      <c r="K10" s="22">
        <v>102966</v>
      </c>
    </row>
    <row r="11" spans="1:11" s="5" customFormat="1" ht="12" customHeight="1">
      <c r="A11" s="17" t="s">
        <v>8</v>
      </c>
      <c r="B11" s="6">
        <v>721348</v>
      </c>
      <c r="C11" s="6">
        <v>678320</v>
      </c>
      <c r="D11" s="6">
        <v>658684</v>
      </c>
      <c r="E11" s="6"/>
      <c r="F11" s="6">
        <v>117257</v>
      </c>
      <c r="G11" s="6">
        <v>328680</v>
      </c>
      <c r="H11" s="6">
        <f>79077+99475</f>
        <v>178552</v>
      </c>
      <c r="I11" s="6">
        <v>60217</v>
      </c>
      <c r="J11" s="6">
        <f t="shared" si="0"/>
        <v>684706</v>
      </c>
      <c r="K11" s="22">
        <v>8318365</v>
      </c>
    </row>
    <row r="12" spans="1:11" s="5" customFormat="1" ht="12" customHeight="1">
      <c r="A12" s="17" t="s">
        <v>9</v>
      </c>
      <c r="B12" s="6">
        <v>18317</v>
      </c>
      <c r="C12" s="6">
        <f>SUM(C13:C14)</f>
        <v>20342</v>
      </c>
      <c r="D12" s="6">
        <v>16919</v>
      </c>
      <c r="E12" s="6"/>
      <c r="F12" s="6">
        <f>+F13+F14</f>
        <v>3279</v>
      </c>
      <c r="G12" s="6">
        <f>+G13+G14</f>
        <v>2873</v>
      </c>
      <c r="H12" s="6">
        <f>+H13+H14</f>
        <v>7534</v>
      </c>
      <c r="I12" s="6">
        <f>+I13+I14</f>
        <v>3074</v>
      </c>
      <c r="J12" s="6">
        <f t="shared" si="0"/>
        <v>16760</v>
      </c>
      <c r="K12" s="22">
        <f>+K14+K13</f>
        <v>696773</v>
      </c>
    </row>
    <row r="13" spans="1:12" s="5" customFormat="1" ht="12" customHeight="1">
      <c r="A13" s="18" t="s">
        <v>10</v>
      </c>
      <c r="B13" s="19">
        <v>8066</v>
      </c>
      <c r="C13" s="19">
        <v>9219</v>
      </c>
      <c r="D13" s="19">
        <v>7758</v>
      </c>
      <c r="E13" s="19"/>
      <c r="F13" s="19">
        <v>1491</v>
      </c>
      <c r="G13" s="19">
        <v>1172</v>
      </c>
      <c r="H13" s="19">
        <f>1716+1040</f>
        <v>2756</v>
      </c>
      <c r="I13" s="19">
        <v>1497</v>
      </c>
      <c r="J13" s="19">
        <f t="shared" si="0"/>
        <v>6916</v>
      </c>
      <c r="K13" s="26">
        <v>341760</v>
      </c>
      <c r="L13" s="4"/>
    </row>
    <row r="14" spans="1:12" s="5" customFormat="1" ht="12" customHeight="1">
      <c r="A14" s="18" t="s">
        <v>11</v>
      </c>
      <c r="B14" s="19">
        <v>10251</v>
      </c>
      <c r="C14" s="19">
        <v>11123</v>
      </c>
      <c r="D14" s="19">
        <v>9161</v>
      </c>
      <c r="E14" s="19"/>
      <c r="F14" s="19">
        <v>1788</v>
      </c>
      <c r="G14" s="19">
        <v>1701</v>
      </c>
      <c r="H14" s="19">
        <f>2465+2313</f>
        <v>4778</v>
      </c>
      <c r="I14" s="19">
        <v>1577</v>
      </c>
      <c r="J14" s="19">
        <f t="shared" si="0"/>
        <v>9844</v>
      </c>
      <c r="K14" s="26">
        <v>355013</v>
      </c>
      <c r="L14" s="4"/>
    </row>
    <row r="15" spans="1:11" s="5" customFormat="1" ht="12" customHeight="1">
      <c r="A15" s="17" t="s">
        <v>12</v>
      </c>
      <c r="B15" s="6">
        <v>96069</v>
      </c>
      <c r="C15" s="6">
        <v>88731</v>
      </c>
      <c r="D15" s="6">
        <v>89661</v>
      </c>
      <c r="E15" s="6"/>
      <c r="F15" s="6">
        <v>16745</v>
      </c>
      <c r="G15" s="6">
        <v>12947</v>
      </c>
      <c r="H15" s="6">
        <f>28601+14391</f>
        <v>42992</v>
      </c>
      <c r="I15" s="6">
        <v>16230</v>
      </c>
      <c r="J15" s="6">
        <f t="shared" si="0"/>
        <v>88914</v>
      </c>
      <c r="K15" s="22">
        <v>3025015</v>
      </c>
    </row>
    <row r="16" spans="1:11" s="5" customFormat="1" ht="12" customHeight="1">
      <c r="A16" s="20" t="s">
        <v>13</v>
      </c>
      <c r="B16" s="6">
        <v>22618</v>
      </c>
      <c r="C16" s="6">
        <v>23223</v>
      </c>
      <c r="D16" s="6">
        <v>22258</v>
      </c>
      <c r="E16" s="6"/>
      <c r="F16" s="6">
        <v>2953</v>
      </c>
      <c r="G16" s="6">
        <v>2414</v>
      </c>
      <c r="H16" s="6">
        <f>11602+4309</f>
        <v>15911</v>
      </c>
      <c r="I16" s="6">
        <v>2973</v>
      </c>
      <c r="J16" s="6">
        <f t="shared" si="0"/>
        <v>24251</v>
      </c>
      <c r="K16" s="22">
        <v>732757</v>
      </c>
    </row>
    <row r="17" spans="1:11" s="23" customFormat="1" ht="12" customHeight="1">
      <c r="A17" s="21" t="s">
        <v>5</v>
      </c>
      <c r="B17" s="22">
        <v>98893</v>
      </c>
      <c r="C17" s="22">
        <v>95568</v>
      </c>
      <c r="D17" s="22">
        <v>89816</v>
      </c>
      <c r="E17" s="22"/>
      <c r="F17" s="22">
        <v>20336</v>
      </c>
      <c r="G17" s="22">
        <v>18417</v>
      </c>
      <c r="H17" s="22">
        <f>28337+10307</f>
        <v>38644</v>
      </c>
      <c r="I17" s="22">
        <v>12054</v>
      </c>
      <c r="J17" s="6">
        <f t="shared" si="0"/>
        <v>89451</v>
      </c>
      <c r="K17" s="22">
        <v>1070961</v>
      </c>
    </row>
    <row r="18" spans="1:11" s="5" customFormat="1" ht="12" customHeight="1">
      <c r="A18" s="20" t="s">
        <v>14</v>
      </c>
      <c r="B18" s="6">
        <v>124985</v>
      </c>
      <c r="C18" s="6">
        <v>115594</v>
      </c>
      <c r="D18" s="6">
        <v>117769</v>
      </c>
      <c r="E18" s="6"/>
      <c r="F18" s="6">
        <v>24660</v>
      </c>
      <c r="G18" s="6">
        <v>23849</v>
      </c>
      <c r="H18" s="6">
        <f>25093+23068</f>
        <v>48161</v>
      </c>
      <c r="I18" s="6">
        <v>22285</v>
      </c>
      <c r="J18" s="6">
        <f t="shared" si="0"/>
        <v>118955</v>
      </c>
      <c r="K18" s="22">
        <v>3159243</v>
      </c>
    </row>
    <row r="19" spans="1:11" s="5" customFormat="1" ht="12" customHeight="1">
      <c r="A19" s="20" t="s">
        <v>15</v>
      </c>
      <c r="B19" s="6">
        <v>89261</v>
      </c>
      <c r="C19" s="6">
        <v>85621</v>
      </c>
      <c r="D19" s="6">
        <v>86184</v>
      </c>
      <c r="E19" s="6"/>
      <c r="F19" s="6">
        <v>20847</v>
      </c>
      <c r="G19" s="6">
        <v>10823</v>
      </c>
      <c r="H19" s="6">
        <f>23872+12060</f>
        <v>35932</v>
      </c>
      <c r="I19" s="6">
        <v>15115</v>
      </c>
      <c r="J19" s="6">
        <f t="shared" si="0"/>
        <v>82717</v>
      </c>
      <c r="K19" s="22">
        <v>2375684</v>
      </c>
    </row>
    <row r="20" spans="1:11" s="5" customFormat="1" ht="12" customHeight="1">
      <c r="A20" s="20" t="s">
        <v>16</v>
      </c>
      <c r="B20" s="6">
        <v>16217</v>
      </c>
      <c r="C20" s="6">
        <v>15703</v>
      </c>
      <c r="D20" s="6">
        <v>17233</v>
      </c>
      <c r="E20" s="6"/>
      <c r="F20" s="6">
        <v>4116</v>
      </c>
      <c r="G20" s="6">
        <v>1923</v>
      </c>
      <c r="H20" s="6">
        <f>5622+2476</f>
        <v>8098</v>
      </c>
      <c r="I20" s="6">
        <v>2923</v>
      </c>
      <c r="J20" s="6">
        <f t="shared" si="0"/>
        <v>17060</v>
      </c>
      <c r="K20" s="22">
        <v>659308</v>
      </c>
    </row>
    <row r="21" spans="1:11" s="5" customFormat="1" ht="12" customHeight="1">
      <c r="A21" s="20" t="s">
        <v>17</v>
      </c>
      <c r="B21" s="6">
        <v>25937</v>
      </c>
      <c r="C21" s="6">
        <v>25828</v>
      </c>
      <c r="D21" s="6">
        <v>26185</v>
      </c>
      <c r="E21" s="6"/>
      <c r="F21" s="6">
        <v>5174</v>
      </c>
      <c r="G21" s="6">
        <v>2596</v>
      </c>
      <c r="H21" s="6">
        <f>7661+3883</f>
        <v>11544</v>
      </c>
      <c r="I21" s="6">
        <v>4214</v>
      </c>
      <c r="J21" s="6">
        <f t="shared" si="0"/>
        <v>23528</v>
      </c>
      <c r="K21" s="22">
        <v>922185</v>
      </c>
    </row>
    <row r="22" spans="1:11" s="5" customFormat="1" ht="12" customHeight="1">
      <c r="A22" s="20" t="s">
        <v>18</v>
      </c>
      <c r="B22" s="6">
        <v>142221</v>
      </c>
      <c r="C22" s="6">
        <v>143163</v>
      </c>
      <c r="D22" s="6">
        <v>148980</v>
      </c>
      <c r="E22" s="6"/>
      <c r="F22" s="6">
        <v>26803</v>
      </c>
      <c r="G22" s="6">
        <v>12876</v>
      </c>
      <c r="H22" s="6">
        <f>69239+19032</f>
        <v>88271</v>
      </c>
      <c r="I22" s="6">
        <v>23041</v>
      </c>
      <c r="J22" s="6">
        <f t="shared" si="0"/>
        <v>150991</v>
      </c>
      <c r="K22" s="22">
        <v>4329172</v>
      </c>
    </row>
    <row r="23" spans="1:11" s="5" customFormat="1" ht="12" customHeight="1">
      <c r="A23" s="20" t="s">
        <v>19</v>
      </c>
      <c r="B23" s="6">
        <v>18502</v>
      </c>
      <c r="C23" s="6">
        <v>17072</v>
      </c>
      <c r="D23" s="6">
        <v>17699</v>
      </c>
      <c r="E23" s="6"/>
      <c r="F23" s="6">
        <v>4929</v>
      </c>
      <c r="G23" s="6">
        <v>2198</v>
      </c>
      <c r="H23" s="6">
        <f>5399+1888</f>
        <v>7287</v>
      </c>
      <c r="I23" s="6">
        <v>2040</v>
      </c>
      <c r="J23" s="6">
        <f t="shared" si="0"/>
        <v>16454</v>
      </c>
      <c r="K23" s="22">
        <v>700387</v>
      </c>
    </row>
    <row r="24" spans="1:11" s="5" customFormat="1" ht="12" customHeight="1">
      <c r="A24" s="20" t="s">
        <v>20</v>
      </c>
      <c r="B24" s="6">
        <v>5100</v>
      </c>
      <c r="C24" s="6">
        <v>5489</v>
      </c>
      <c r="D24" s="6">
        <v>4131</v>
      </c>
      <c r="E24" s="6"/>
      <c r="F24" s="6">
        <v>1781</v>
      </c>
      <c r="G24" s="6">
        <v>544</v>
      </c>
      <c r="H24" s="6">
        <f>1054+265</f>
        <v>1319</v>
      </c>
      <c r="I24" s="6">
        <v>270</v>
      </c>
      <c r="J24" s="6">
        <f t="shared" si="0"/>
        <v>3914</v>
      </c>
      <c r="K24" s="22">
        <v>190720</v>
      </c>
    </row>
    <row r="25" spans="1:11" s="5" customFormat="1" ht="12" customHeight="1">
      <c r="A25" s="20" t="s">
        <v>21</v>
      </c>
      <c r="B25" s="6">
        <v>91456</v>
      </c>
      <c r="C25" s="6">
        <v>88525</v>
      </c>
      <c r="D25" s="6">
        <v>89548</v>
      </c>
      <c r="E25" s="6"/>
      <c r="F25" s="6">
        <v>30649</v>
      </c>
      <c r="G25" s="6">
        <v>11541</v>
      </c>
      <c r="H25" s="6">
        <f>27272+8307</f>
        <v>35579</v>
      </c>
      <c r="I25" s="6">
        <v>8624</v>
      </c>
      <c r="J25" s="6">
        <f t="shared" si="0"/>
        <v>86393</v>
      </c>
      <c r="K25" s="22">
        <v>3177734</v>
      </c>
    </row>
    <row r="26" spans="1:11" s="5" customFormat="1" ht="12" customHeight="1">
      <c r="A26" s="20" t="s">
        <v>22</v>
      </c>
      <c r="B26" s="6">
        <v>47147</v>
      </c>
      <c r="C26" s="6">
        <v>44198</v>
      </c>
      <c r="D26" s="6">
        <v>42756</v>
      </c>
      <c r="E26" s="6"/>
      <c r="F26" s="6">
        <v>14503</v>
      </c>
      <c r="G26" s="6">
        <v>6310</v>
      </c>
      <c r="H26" s="6">
        <f>13034+4272</f>
        <v>17306</v>
      </c>
      <c r="I26" s="6">
        <v>5335</v>
      </c>
      <c r="J26" s="6">
        <f t="shared" si="0"/>
        <v>43454</v>
      </c>
      <c r="K26" s="22">
        <v>2069231</v>
      </c>
    </row>
    <row r="27" spans="1:11" s="5" customFormat="1" ht="12" customHeight="1">
      <c r="A27" s="20" t="s">
        <v>23</v>
      </c>
      <c r="B27" s="6">
        <v>6457</v>
      </c>
      <c r="C27" s="6">
        <v>6407</v>
      </c>
      <c r="D27" s="6">
        <v>6151</v>
      </c>
      <c r="E27" s="6"/>
      <c r="F27" s="6">
        <v>1298</v>
      </c>
      <c r="G27" s="6">
        <v>1114</v>
      </c>
      <c r="H27" s="6">
        <f>1775+846</f>
        <v>2621</v>
      </c>
      <c r="I27" s="6">
        <v>665</v>
      </c>
      <c r="J27" s="6">
        <f t="shared" si="0"/>
        <v>5698</v>
      </c>
      <c r="K27" s="22">
        <v>308723</v>
      </c>
    </row>
    <row r="28" spans="1:11" s="5" customFormat="1" ht="12" customHeight="1">
      <c r="A28" s="20" t="s">
        <v>24</v>
      </c>
      <c r="B28" s="6">
        <v>20974</v>
      </c>
      <c r="C28" s="6">
        <v>18812</v>
      </c>
      <c r="D28" s="6">
        <v>20849</v>
      </c>
      <c r="E28" s="6"/>
      <c r="F28" s="6">
        <v>6208</v>
      </c>
      <c r="G28" s="6">
        <v>2602</v>
      </c>
      <c r="H28" s="6">
        <f>6954+2049</f>
        <v>9003</v>
      </c>
      <c r="I28" s="6">
        <v>1767</v>
      </c>
      <c r="J28" s="6">
        <f t="shared" si="0"/>
        <v>19580</v>
      </c>
      <c r="K28" s="22">
        <v>876994</v>
      </c>
    </row>
    <row r="29" spans="1:11" s="5" customFormat="1" ht="12" customHeight="1">
      <c r="A29" s="20" t="s">
        <v>25</v>
      </c>
      <c r="B29" s="6">
        <v>42853</v>
      </c>
      <c r="C29" s="6">
        <v>40573</v>
      </c>
      <c r="D29" s="6">
        <v>42398</v>
      </c>
      <c r="E29" s="6"/>
      <c r="F29" s="6">
        <v>10727</v>
      </c>
      <c r="G29" s="6">
        <v>4892</v>
      </c>
      <c r="H29" s="6">
        <f>18975+4723</f>
        <v>23698</v>
      </c>
      <c r="I29" s="6">
        <v>3721</v>
      </c>
      <c r="J29" s="6">
        <f t="shared" si="0"/>
        <v>43038</v>
      </c>
      <c r="K29" s="22">
        <v>2351114</v>
      </c>
    </row>
    <row r="30" spans="1:11" s="5" customFormat="1" ht="12" customHeight="1">
      <c r="A30" s="17" t="s">
        <v>26</v>
      </c>
      <c r="B30" s="6">
        <v>19330</v>
      </c>
      <c r="C30" s="6">
        <v>17498</v>
      </c>
      <c r="D30" s="6">
        <v>16981</v>
      </c>
      <c r="E30" s="6"/>
      <c r="F30" s="6">
        <v>2581</v>
      </c>
      <c r="G30" s="6">
        <v>1814</v>
      </c>
      <c r="H30" s="6">
        <f>8354+1325</f>
        <v>9679</v>
      </c>
      <c r="I30" s="6">
        <v>2742</v>
      </c>
      <c r="J30" s="6">
        <f t="shared" si="0"/>
        <v>16816</v>
      </c>
      <c r="K30" s="22">
        <v>660839</v>
      </c>
    </row>
    <row r="31" spans="1:11" s="23" customFormat="1" ht="12" customHeight="1">
      <c r="A31" s="24" t="s">
        <v>28</v>
      </c>
      <c r="B31" s="22">
        <f>+B9+B10+B11+B12+B15+B16+B17+B18+B19+B20+B21+B22+B23+B24+B25+B26+B27+B28+B29+B30</f>
        <v>1999771</v>
      </c>
      <c r="C31" s="22">
        <f>SUM(C9:C30)-C12</f>
        <v>1923673</v>
      </c>
      <c r="D31" s="22">
        <v>1885793</v>
      </c>
      <c r="E31" s="22"/>
      <c r="F31" s="22">
        <f>+F9+F10+F11+F12+F15+F16+F17+F18+F19+F20+F21+F22+F23+F24+F25+F26+F27+F28+F29+F30</f>
        <v>404956</v>
      </c>
      <c r="G31" s="22">
        <f>+G9+G10+G11+G12+G15+G16+G17+G18+G19+G20+G21+G22+G23+G24+G25+G26+G27+G28+G29+G30</f>
        <v>655106</v>
      </c>
      <c r="H31" s="22">
        <f>+H9+H10+H11+H12+H15+H16+H17+H18+H19+H20+H21+H22+H23+H24+H25+H26+H27+H28+H29+H30</f>
        <v>649502</v>
      </c>
      <c r="I31" s="22">
        <f>+I9+I10+I11+I12+I15+I16+I17+I18+I19+I20+I21+I22+I23+I24+I25+I26+I27+I28+I29+I30</f>
        <v>211922</v>
      </c>
      <c r="J31" s="22">
        <f t="shared" si="0"/>
        <v>1921486</v>
      </c>
      <c r="K31" s="22">
        <f>SUM(K9:K11,K13:K30)</f>
        <v>38491374</v>
      </c>
    </row>
    <row r="32" spans="1:11" s="5" customFormat="1" ht="12" customHeight="1">
      <c r="A32" s="25"/>
      <c r="B32" s="14"/>
      <c r="C32" s="14"/>
      <c r="D32" s="14"/>
      <c r="E32" s="14"/>
      <c r="F32" s="14"/>
      <c r="G32" s="14"/>
      <c r="H32" s="15"/>
      <c r="I32" s="14"/>
      <c r="J32" s="14"/>
      <c r="K32" s="29"/>
    </row>
    <row r="33" spans="1:11" s="5" customFormat="1" ht="12" customHeight="1">
      <c r="A33" s="4" t="s">
        <v>27</v>
      </c>
      <c r="I33" s="6"/>
      <c r="K33" s="23"/>
    </row>
    <row r="34" spans="1:11" s="5" customFormat="1" ht="18.75" customHeight="1">
      <c r="A34" s="30" t="s">
        <v>31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</row>
    <row r="35" spans="1:11" ht="12" customHeight="1">
      <c r="A35" s="5" t="s">
        <v>32</v>
      </c>
      <c r="B35" s="5"/>
      <c r="C35" s="5"/>
      <c r="D35" s="5"/>
      <c r="E35" s="5"/>
      <c r="F35" s="5"/>
      <c r="G35"/>
      <c r="H35"/>
      <c r="I35"/>
      <c r="J35"/>
      <c r="K35"/>
    </row>
    <row r="36" spans="1:11" ht="12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58" s="1" customFormat="1" ht="12"/>
    <row r="72" s="1" customFormat="1" ht="12"/>
  </sheetData>
  <mergeCells count="2">
    <mergeCell ref="A34:K34"/>
    <mergeCell ref="F5:K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2004-12-06T08:17:58Z</cp:lastPrinted>
  <dcterms:created xsi:type="dcterms:W3CDTF">2002-11-25T14:17:11Z</dcterms:created>
  <dcterms:modified xsi:type="dcterms:W3CDTF">2005-01-17T07:58:08Z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341039978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