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tdisoc sesso e età" sheetId="1" r:id="rId1"/>
  </sheets>
  <definedNames>
    <definedName name="_xlnm.Print_Area" localSheetId="0">'tdisoc sesso e età'!$A$1:$H$36</definedName>
  </definedNames>
  <calcPr fullCalcOnLoad="1"/>
</workbook>
</file>

<file path=xl/sharedStrings.xml><?xml version="1.0" encoding="utf-8"?>
<sst xmlns="http://schemas.openxmlformats.org/spreadsheetml/2006/main" count="72" uniqueCount="67">
  <si>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</si>
  <si>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</si>
  <si>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</si>
  <si>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</si>
  <si>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</si>
  <si>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</si>
  <si>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</si>
  <si>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</si>
  <si>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</si>
  <si>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</si>
  <si>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</si>
  <si>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</si>
  <si>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GR41</t>
  </si>
  <si>
    <t>VOREIO AIGAIO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</si>
  <si>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</si>
  <si>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</si>
  <si>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</si>
  <si>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</si>
  <si>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</si>
  <si>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</si>
  <si>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</si>
  <si>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</si>
  <si>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</si>
  <si>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</si>
  <si>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</si>
  <si>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</si>
  <si>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</si>
  <si>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</si>
  <si>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</si>
  <si>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</si>
  <si>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</si>
  <si>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</si>
  <si>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</si>
  <si>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</si>
  <si>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</si>
  <si>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</si>
  <si>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</si>
  <si>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</si>
  <si>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</si>
  <si>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</si>
  <si>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</si>
  <si>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</si>
  <si>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</si>
  <si>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</si>
  <si>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</si>
  <si>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</si>
  <si>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</si>
  <si>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</si>
  <si>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</si>
  <si>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</si>
  <si>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</si>
  <si>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COMPLESSO 27 REGIONI</t>
  </si>
  <si>
    <t>COMPLESSO UE</t>
  </si>
  <si>
    <t>TOTALE</t>
  </si>
  <si>
    <t>MASCHI</t>
  </si>
  <si>
    <t>FEMMINE</t>
  </si>
  <si>
    <t>25-64 anni</t>
  </si>
  <si>
    <t>Totale</t>
  </si>
  <si>
    <t>ITC3</t>
  </si>
  <si>
    <t>ITD1</t>
  </si>
  <si>
    <t>….</t>
  </si>
  <si>
    <t>ITE1</t>
  </si>
  <si>
    <t>ITE4</t>
  </si>
  <si>
    <t>PT18</t>
  </si>
  <si>
    <r>
      <t>Tavola 25.9 Popolazione attiva per sesso ed età - Anni 2003</t>
    </r>
    <r>
      <rPr>
        <i/>
        <sz val="9"/>
        <rFont val="Arial"/>
        <family val="2"/>
      </rPr>
      <t xml:space="preserve"> (in migliaia)</t>
    </r>
  </si>
  <si>
    <t>(a) il totale della classe di età 25-64 anni non corrisponde alla somma algebrica di maschi e femmine per la presenza di dati incerti</t>
  </si>
  <si>
    <t>CORSE (a)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</si>
</sst>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171" fontId="8" fillId="0" borderId="0" xfId="0" applyNumberFormat="1" applyFont="1" applyAlignment="1">
      <alignment/>
    </xf>
    <xf numFmtId="170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170" fontId="9" fillId="0" borderId="1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170" fontId="8" fillId="0" borderId="0" xfId="0" applyNumberFormat="1" applyFont="1" applyAlignment="1" quotePrefix="1">
      <alignment/>
    </xf>
    <xf numFmtId="0" fontId="8" fillId="0" borderId="1" xfId="0" applyFont="1" applyBorder="1" applyAlignment="1">
      <alignment horizontal="right" vertical="center" wrapText="1"/>
    </xf>
    <xf numFmtId="170" fontId="1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6" fillId="0" borderId="0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7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5.7109375" style="29" customWidth="1"/>
    <col min="2" max="2" width="31.28125" style="29" customWidth="1"/>
    <col min="3" max="3" width="10.140625" style="29" customWidth="1"/>
    <col min="4" max="8" width="10.140625" style="30" customWidth="1"/>
    <col min="9" max="16384" width="9.140625" style="31" customWidth="1"/>
  </cols>
  <sheetData>
    <row r="1" spans="1:8" s="5" customFormat="1" ht="18.75" customHeight="1">
      <c r="A1" s="1" t="s">
        <v>64</v>
      </c>
      <c r="B1" s="1"/>
      <c r="C1" s="1"/>
      <c r="D1" s="28"/>
      <c r="E1" s="28"/>
      <c r="F1" s="28"/>
      <c r="G1" s="28"/>
      <c r="H1" s="28"/>
    </row>
    <row r="3" spans="1:8" s="10" customFormat="1" ht="11.25" customHeight="1">
      <c r="A3" s="34" t="s">
        <v>49</v>
      </c>
      <c r="B3" s="36" t="s">
        <v>50</v>
      </c>
      <c r="C3" s="38" t="s">
        <v>54</v>
      </c>
      <c r="D3" s="39"/>
      <c r="E3" s="33" t="s">
        <v>55</v>
      </c>
      <c r="F3" s="33"/>
      <c r="G3" s="33" t="s">
        <v>53</v>
      </c>
      <c r="H3" s="33"/>
    </row>
    <row r="4" spans="1:14" s="7" customFormat="1" ht="11.25" customHeight="1">
      <c r="A4" s="35"/>
      <c r="B4" s="37"/>
      <c r="C4" s="27" t="s">
        <v>56</v>
      </c>
      <c r="D4" s="27" t="s">
        <v>57</v>
      </c>
      <c r="E4" s="27" t="s">
        <v>56</v>
      </c>
      <c r="F4" s="27" t="s">
        <v>57</v>
      </c>
      <c r="G4" s="27" t="s">
        <v>56</v>
      </c>
      <c r="H4" s="27" t="s">
        <v>57</v>
      </c>
      <c r="I4" s="10"/>
      <c r="J4" s="10"/>
      <c r="K4" s="10"/>
      <c r="L4" s="10"/>
      <c r="M4" s="10"/>
      <c r="N4" s="10"/>
    </row>
    <row r="5" spans="1:8" s="6" customFormat="1" ht="9" customHeight="1">
      <c r="A5" s="4"/>
      <c r="B5" s="4"/>
      <c r="C5" s="4"/>
      <c r="D5" s="32"/>
      <c r="E5" s="32"/>
      <c r="F5" s="32"/>
      <c r="G5" s="32"/>
      <c r="H5" s="32"/>
    </row>
    <row r="6" spans="1:8" s="10" customFormat="1" ht="12" customHeight="1">
      <c r="A6" s="8" t="s">
        <v>1</v>
      </c>
      <c r="B6" s="8" t="s">
        <v>2</v>
      </c>
      <c r="C6" s="9">
        <f>+D6-16.3-1.5</f>
        <v>149.2</v>
      </c>
      <c r="D6" s="9">
        <v>167</v>
      </c>
      <c r="E6" s="9">
        <v>119.8</v>
      </c>
      <c r="F6" s="9">
        <v>137.2</v>
      </c>
      <c r="G6" s="9">
        <f>+E6+C6</f>
        <v>269</v>
      </c>
      <c r="H6" s="9">
        <v>304.2</v>
      </c>
    </row>
    <row r="7" spans="1:8" s="10" customFormat="1" ht="12" customHeight="1">
      <c r="A7" s="8" t="s">
        <v>3</v>
      </c>
      <c r="B7" s="8" t="s">
        <v>4</v>
      </c>
      <c r="C7" s="9">
        <f>+D7-127.8-16.7</f>
        <v>1196.3</v>
      </c>
      <c r="D7" s="9">
        <v>1340.8</v>
      </c>
      <c r="E7" s="9">
        <v>912.8</v>
      </c>
      <c r="F7" s="9">
        <v>1038.1</v>
      </c>
      <c r="G7" s="9">
        <f>+E7+C7</f>
        <v>2109.1</v>
      </c>
      <c r="H7" s="9">
        <v>2378.9</v>
      </c>
    </row>
    <row r="8" spans="1:8" s="10" customFormat="1" ht="12" customHeight="1">
      <c r="A8" s="8" t="s">
        <v>5</v>
      </c>
      <c r="B8" s="8" t="s">
        <v>6</v>
      </c>
      <c r="C8" s="9">
        <f>+D8-76.9-9</f>
        <v>662.2</v>
      </c>
      <c r="D8" s="9">
        <v>748.1</v>
      </c>
      <c r="E8" s="9">
        <v>592.1</v>
      </c>
      <c r="F8" s="9">
        <v>605.1</v>
      </c>
      <c r="G8" s="9">
        <f>+E8+C8</f>
        <v>1254.3000000000002</v>
      </c>
      <c r="H8" s="9">
        <v>1353.2</v>
      </c>
    </row>
    <row r="9" spans="1:10" s="10" customFormat="1" ht="12" customHeight="1">
      <c r="A9" s="8" t="s">
        <v>7</v>
      </c>
      <c r="B9" s="8" t="s">
        <v>8</v>
      </c>
      <c r="C9" s="9">
        <f>104.6+112.4+112.3+42.6</f>
        <v>371.90000000000003</v>
      </c>
      <c r="D9" s="9">
        <v>420.9</v>
      </c>
      <c r="E9" s="9">
        <f>90.4+96.4+108.7+28.3</f>
        <v>323.8</v>
      </c>
      <c r="F9" s="9">
        <v>352</v>
      </c>
      <c r="G9" s="9">
        <f>+E9+C9</f>
        <v>695.7</v>
      </c>
      <c r="H9" s="9">
        <v>772.9</v>
      </c>
      <c r="I9" s="11"/>
      <c r="J9" s="11"/>
    </row>
    <row r="10" spans="1:10" s="10" customFormat="1" ht="12" customHeight="1">
      <c r="A10" s="8" t="s">
        <v>9</v>
      </c>
      <c r="B10" s="8" t="s">
        <v>10</v>
      </c>
      <c r="C10" s="9">
        <f>+D10-66-4.3</f>
        <v>559</v>
      </c>
      <c r="D10" s="9">
        <v>629.3</v>
      </c>
      <c r="E10" s="9">
        <v>499.3</v>
      </c>
      <c r="F10" s="9">
        <v>578.5</v>
      </c>
      <c r="G10" s="9">
        <f>+E10+C10</f>
        <v>1058.3</v>
      </c>
      <c r="H10" s="9">
        <v>1207.8</v>
      </c>
      <c r="I10" s="11"/>
      <c r="J10" s="11"/>
    </row>
    <row r="11" spans="1:10" s="10" customFormat="1" ht="12" customHeight="1">
      <c r="A11" s="8" t="s">
        <v>11</v>
      </c>
      <c r="B11" s="8" t="s">
        <v>66</v>
      </c>
      <c r="C11" s="12">
        <v>35.5</v>
      </c>
      <c r="D11" s="9">
        <v>41.6</v>
      </c>
      <c r="E11" s="12">
        <v>22.7</v>
      </c>
      <c r="F11" s="9">
        <v>25.7</v>
      </c>
      <c r="G11" s="12">
        <v>64.4</v>
      </c>
      <c r="H11" s="9">
        <v>67.3</v>
      </c>
      <c r="I11" s="11"/>
      <c r="J11" s="11"/>
    </row>
    <row r="12" spans="1:10" s="10" customFormat="1" ht="12" customHeight="1">
      <c r="A12" s="8" t="s">
        <v>12</v>
      </c>
      <c r="B12" s="8" t="s">
        <v>13</v>
      </c>
      <c r="C12" s="12">
        <f>10.9+11.5+11.4+7.6</f>
        <v>41.4</v>
      </c>
      <c r="D12" s="9">
        <v>46.3</v>
      </c>
      <c r="E12" s="9">
        <f>5.4+7.4+5+4.1</f>
        <v>21.9</v>
      </c>
      <c r="F12" s="9">
        <v>24.3</v>
      </c>
      <c r="G12" s="9">
        <f>+E12+C12</f>
        <v>63.3</v>
      </c>
      <c r="H12" s="9">
        <v>70.6</v>
      </c>
      <c r="I12" s="11"/>
      <c r="J12" s="11"/>
    </row>
    <row r="13" spans="1:10" s="16" customFormat="1" ht="12" customHeight="1">
      <c r="A13" s="13" t="s">
        <v>58</v>
      </c>
      <c r="B13" s="13" t="s">
        <v>0</v>
      </c>
      <c r="C13" s="14">
        <v>353.9</v>
      </c>
      <c r="D13" s="14">
        <v>385.6</v>
      </c>
      <c r="E13" s="14">
        <v>251.6</v>
      </c>
      <c r="F13" s="14">
        <v>275.8</v>
      </c>
      <c r="G13" s="14">
        <v>605.5</v>
      </c>
      <c r="H13" s="14">
        <v>661.4</v>
      </c>
      <c r="I13" s="15"/>
      <c r="J13" s="15"/>
    </row>
    <row r="14" spans="1:10" s="10" customFormat="1" ht="12" customHeight="1">
      <c r="A14" s="8" t="s">
        <v>59</v>
      </c>
      <c r="B14" s="8" t="s">
        <v>14</v>
      </c>
      <c r="C14" s="9">
        <f>+D14-23.4-5.4</f>
        <v>273.20000000000005</v>
      </c>
      <c r="D14" s="9">
        <v>302</v>
      </c>
      <c r="E14" s="9">
        <f>+F14-16.5-2.4</f>
        <v>202.6</v>
      </c>
      <c r="F14" s="9">
        <v>221.5</v>
      </c>
      <c r="G14" s="9">
        <f aca="true" t="shared" si="0" ref="G14:G32">+E14+C14</f>
        <v>475.80000000000007</v>
      </c>
      <c r="H14" s="9">
        <v>523.5</v>
      </c>
      <c r="I14" s="11"/>
      <c r="J14" s="11"/>
    </row>
    <row r="15" spans="1:10" s="10" customFormat="1" ht="12" customHeight="1">
      <c r="A15" s="8" t="s">
        <v>61</v>
      </c>
      <c r="B15" s="8" t="s">
        <v>15</v>
      </c>
      <c r="C15" s="9">
        <f>+D15-69-21.6</f>
        <v>809.4</v>
      </c>
      <c r="D15" s="9">
        <v>900</v>
      </c>
      <c r="E15" s="9">
        <v>592.6</v>
      </c>
      <c r="F15" s="9">
        <v>655.9</v>
      </c>
      <c r="G15" s="9">
        <f t="shared" si="0"/>
        <v>1402</v>
      </c>
      <c r="H15" s="9">
        <v>1555.9</v>
      </c>
      <c r="I15" s="11"/>
      <c r="J15" s="11"/>
    </row>
    <row r="16" spans="1:10" s="10" customFormat="1" ht="12" customHeight="1">
      <c r="A16" s="8" t="s">
        <v>62</v>
      </c>
      <c r="B16" s="8" t="s">
        <v>16</v>
      </c>
      <c r="C16" s="9">
        <v>1251.2</v>
      </c>
      <c r="D16" s="9">
        <v>1362.1</v>
      </c>
      <c r="E16" s="9">
        <v>810.8</v>
      </c>
      <c r="F16" s="9">
        <v>890.4</v>
      </c>
      <c r="G16" s="9">
        <f t="shared" si="0"/>
        <v>2062</v>
      </c>
      <c r="H16" s="9">
        <v>2252.5</v>
      </c>
      <c r="I16" s="11"/>
      <c r="J16" s="11"/>
    </row>
    <row r="17" spans="1:10" s="10" customFormat="1" ht="12" customHeight="1">
      <c r="A17" s="8" t="s">
        <v>63</v>
      </c>
      <c r="B17" s="8" t="s">
        <v>17</v>
      </c>
      <c r="C17" s="12">
        <f>+D17-21.1-15.8</f>
        <v>172.1</v>
      </c>
      <c r="D17" s="12">
        <v>209</v>
      </c>
      <c r="E17" s="12">
        <f>43.6+42.6+33.6+18</f>
        <v>137.8</v>
      </c>
      <c r="F17" s="12">
        <v>160.4</v>
      </c>
      <c r="G17" s="9">
        <f t="shared" si="0"/>
        <v>309.9</v>
      </c>
      <c r="H17" s="12">
        <v>369.4</v>
      </c>
      <c r="I17" s="11"/>
      <c r="J17" s="11"/>
    </row>
    <row r="18" spans="1:10" s="10" customFormat="1" ht="12" customHeight="1">
      <c r="A18" s="8" t="s">
        <v>18</v>
      </c>
      <c r="B18" s="8" t="s">
        <v>19</v>
      </c>
      <c r="C18" s="12">
        <f>+D18-43.2-8.2</f>
        <v>346.5</v>
      </c>
      <c r="D18" s="9">
        <v>397.9</v>
      </c>
      <c r="E18" s="12">
        <f>+F18-41.5-3.6</f>
        <v>314.59999999999997</v>
      </c>
      <c r="F18" s="9">
        <v>359.7</v>
      </c>
      <c r="G18" s="9">
        <f t="shared" si="0"/>
        <v>661.0999999999999</v>
      </c>
      <c r="H18" s="9">
        <v>757.6</v>
      </c>
      <c r="I18" s="11"/>
      <c r="J18" s="11"/>
    </row>
    <row r="19" spans="1:10" s="10" customFormat="1" ht="12" customHeight="1">
      <c r="A19" s="8" t="s">
        <v>20</v>
      </c>
      <c r="B19" s="8" t="s">
        <v>21</v>
      </c>
      <c r="C19" s="12">
        <v>295.1</v>
      </c>
      <c r="D19" s="9">
        <v>340.4</v>
      </c>
      <c r="E19" s="12">
        <f>+F19-36.2-2.4</f>
        <v>267.50000000000006</v>
      </c>
      <c r="F19" s="9">
        <v>306.1</v>
      </c>
      <c r="G19" s="9">
        <f t="shared" si="0"/>
        <v>562.6000000000001</v>
      </c>
      <c r="H19" s="9">
        <v>646.5</v>
      </c>
      <c r="I19" s="11"/>
      <c r="J19" s="11"/>
    </row>
    <row r="20" spans="1:10" s="10" customFormat="1" ht="12" customHeight="1">
      <c r="A20" s="8" t="s">
        <v>22</v>
      </c>
      <c r="B20" s="8" t="s">
        <v>23</v>
      </c>
      <c r="C20" s="12">
        <f>+D20-23.4-4.1</f>
        <v>187.2</v>
      </c>
      <c r="D20" s="9">
        <v>214.7</v>
      </c>
      <c r="E20" s="12">
        <f>35.7+47.2+48+36.8</f>
        <v>167.7</v>
      </c>
      <c r="F20" s="9">
        <v>189.8</v>
      </c>
      <c r="G20" s="9">
        <f t="shared" si="0"/>
        <v>354.9</v>
      </c>
      <c r="H20" s="9">
        <v>404.5</v>
      </c>
      <c r="I20" s="11"/>
      <c r="J20" s="11"/>
    </row>
    <row r="21" spans="1:10" s="10" customFormat="1" ht="12" customHeight="1">
      <c r="A21" s="8" t="s">
        <v>24</v>
      </c>
      <c r="B21" s="8" t="s">
        <v>25</v>
      </c>
      <c r="C21" s="12">
        <f>+D21-9.3-3.2</f>
        <v>85</v>
      </c>
      <c r="D21" s="9">
        <v>97.5</v>
      </c>
      <c r="E21" s="12">
        <f>16.2+20.7+21.7+16.4</f>
        <v>75</v>
      </c>
      <c r="F21" s="9">
        <v>86</v>
      </c>
      <c r="G21" s="9">
        <f t="shared" si="0"/>
        <v>160</v>
      </c>
      <c r="H21" s="9">
        <v>183.5</v>
      </c>
      <c r="I21" s="11"/>
      <c r="J21" s="11"/>
    </row>
    <row r="22" spans="1:10" s="10" customFormat="1" ht="12" customHeight="1">
      <c r="A22" s="8" t="s">
        <v>26</v>
      </c>
      <c r="B22" s="8" t="s">
        <v>27</v>
      </c>
      <c r="C22" s="12">
        <f>+D22-15.2-2.1</f>
        <v>113.8</v>
      </c>
      <c r="D22" s="9">
        <v>131.1</v>
      </c>
      <c r="E22" s="12">
        <v>101.4</v>
      </c>
      <c r="F22" s="9">
        <v>117.7</v>
      </c>
      <c r="G22" s="9">
        <f t="shared" si="0"/>
        <v>215.2</v>
      </c>
      <c r="H22" s="9">
        <v>248.8</v>
      </c>
      <c r="I22" s="11"/>
      <c r="J22" s="11"/>
    </row>
    <row r="23" spans="1:10" s="10" customFormat="1" ht="12" customHeight="1">
      <c r="A23" s="8" t="s">
        <v>28</v>
      </c>
      <c r="B23" s="8" t="s">
        <v>29</v>
      </c>
      <c r="C23" s="12">
        <v>416.5</v>
      </c>
      <c r="D23" s="9">
        <v>478.4</v>
      </c>
      <c r="E23" s="12">
        <f>+F23-52.5-4.6</f>
        <v>383.29999999999995</v>
      </c>
      <c r="F23" s="9">
        <v>440.4</v>
      </c>
      <c r="G23" s="9">
        <f t="shared" si="0"/>
        <v>799.8</v>
      </c>
      <c r="H23" s="9">
        <v>918.8</v>
      </c>
      <c r="I23" s="11"/>
      <c r="J23" s="11"/>
    </row>
    <row r="24" spans="1:10" s="10" customFormat="1" ht="12" customHeight="1">
      <c r="A24" s="8" t="s">
        <v>30</v>
      </c>
      <c r="B24" s="8" t="s">
        <v>31</v>
      </c>
      <c r="C24" s="9">
        <f>64.3+75.2+62.6+33.9</f>
        <v>236</v>
      </c>
      <c r="D24" s="9">
        <v>286.4</v>
      </c>
      <c r="E24" s="9">
        <f>47.6+64.8+49.4+22.9</f>
        <v>184.70000000000002</v>
      </c>
      <c r="F24" s="9">
        <v>224.3</v>
      </c>
      <c r="G24" s="9">
        <f t="shared" si="0"/>
        <v>420.70000000000005</v>
      </c>
      <c r="H24" s="9">
        <v>510.7</v>
      </c>
      <c r="I24" s="11"/>
      <c r="J24" s="11"/>
    </row>
    <row r="25" spans="1:10" s="7" customFormat="1" ht="12" customHeight="1">
      <c r="A25" s="8" t="s">
        <v>32</v>
      </c>
      <c r="B25" s="8" t="s">
        <v>33</v>
      </c>
      <c r="C25" s="9">
        <f>76.6+98.6+82.4+40.4</f>
        <v>298</v>
      </c>
      <c r="D25" s="9">
        <v>364.7</v>
      </c>
      <c r="E25" s="9">
        <f>61+85.2+73.8+30.4</f>
        <v>250.4</v>
      </c>
      <c r="F25" s="9">
        <v>303.7</v>
      </c>
      <c r="G25" s="9">
        <f t="shared" si="0"/>
        <v>548.4</v>
      </c>
      <c r="H25" s="9">
        <v>668.4</v>
      </c>
      <c r="I25" s="11"/>
      <c r="J25" s="11"/>
    </row>
    <row r="26" spans="1:10" s="7" customFormat="1" ht="12" customHeight="1">
      <c r="A26" s="8" t="s">
        <v>34</v>
      </c>
      <c r="B26" s="8" t="s">
        <v>35</v>
      </c>
      <c r="C26" s="9">
        <f>63.3+48.4+63.9+53.9</f>
        <v>229.5</v>
      </c>
      <c r="D26" s="9">
        <v>244</v>
      </c>
      <c r="E26" s="9">
        <f>38.4+47.1+47.2+19.6</f>
        <v>152.29999999999998</v>
      </c>
      <c r="F26" s="9">
        <v>183.4</v>
      </c>
      <c r="G26" s="9">
        <f t="shared" si="0"/>
        <v>381.79999999999995</v>
      </c>
      <c r="H26" s="9">
        <v>427.4</v>
      </c>
      <c r="I26" s="11"/>
      <c r="J26" s="11"/>
    </row>
    <row r="27" spans="1:10" s="7" customFormat="1" ht="12" customHeight="1">
      <c r="A27" s="8" t="s">
        <v>36</v>
      </c>
      <c r="B27" s="8" t="s">
        <v>37</v>
      </c>
      <c r="C27" s="9">
        <f>+D27-46.4-11</f>
        <v>272.6</v>
      </c>
      <c r="D27" s="9">
        <v>330</v>
      </c>
      <c r="E27" s="9">
        <f>57.1+69.5+69.3+35.5</f>
        <v>231.39999999999998</v>
      </c>
      <c r="F27" s="9">
        <v>271.1</v>
      </c>
      <c r="G27" s="9">
        <f t="shared" si="0"/>
        <v>504</v>
      </c>
      <c r="H27" s="9">
        <v>601.1</v>
      </c>
      <c r="I27" s="11"/>
      <c r="J27" s="11"/>
    </row>
    <row r="28" spans="1:10" s="17" customFormat="1" ht="12" customHeight="1">
      <c r="A28" s="8" t="s">
        <v>38</v>
      </c>
      <c r="B28" s="8" t="s">
        <v>39</v>
      </c>
      <c r="C28" s="9">
        <f>28.7+29.2+27.8+23.3</f>
        <v>109</v>
      </c>
      <c r="D28" s="9">
        <v>129.5</v>
      </c>
      <c r="E28" s="9">
        <f>20.4+26.2+27.8+13.4</f>
        <v>87.8</v>
      </c>
      <c r="F28" s="9">
        <v>103.3</v>
      </c>
      <c r="G28" s="9">
        <f t="shared" si="0"/>
        <v>196.8</v>
      </c>
      <c r="H28" s="9">
        <v>232.8</v>
      </c>
      <c r="I28" s="11"/>
      <c r="J28" s="11"/>
    </row>
    <row r="29" spans="1:10" s="7" customFormat="1" ht="12" customHeight="1">
      <c r="A29" s="8" t="s">
        <v>40</v>
      </c>
      <c r="B29" s="8" t="s">
        <v>41</v>
      </c>
      <c r="C29" s="9">
        <v>239.4</v>
      </c>
      <c r="D29" s="9">
        <v>293.8</v>
      </c>
      <c r="E29" s="9">
        <f>48.9+63.8+57.8+36.2</f>
        <v>206.7</v>
      </c>
      <c r="F29" s="9">
        <v>251.8</v>
      </c>
      <c r="G29" s="9">
        <f t="shared" si="0"/>
        <v>446.1</v>
      </c>
      <c r="H29" s="9">
        <v>545.6</v>
      </c>
      <c r="I29" s="11"/>
      <c r="J29" s="11"/>
    </row>
    <row r="30" spans="1:10" s="7" customFormat="1" ht="12" customHeight="1">
      <c r="A30" s="8" t="s">
        <v>42</v>
      </c>
      <c r="B30" s="8" t="s">
        <v>43</v>
      </c>
      <c r="C30" s="12">
        <v>368.4</v>
      </c>
      <c r="D30" s="9">
        <v>452.5</v>
      </c>
      <c r="E30" s="12">
        <v>312.2</v>
      </c>
      <c r="F30" s="9">
        <v>381.7</v>
      </c>
      <c r="G30" s="9">
        <f t="shared" si="0"/>
        <v>680.5999999999999</v>
      </c>
      <c r="H30" s="9">
        <v>834.2</v>
      </c>
      <c r="I30" s="11"/>
      <c r="J30" s="11"/>
    </row>
    <row r="31" spans="1:10" s="7" customFormat="1" ht="12" customHeight="1">
      <c r="A31" s="8" t="s">
        <v>44</v>
      </c>
      <c r="B31" s="8" t="s">
        <v>45</v>
      </c>
      <c r="C31" s="12">
        <v>440.3</v>
      </c>
      <c r="D31" s="9">
        <v>521.2</v>
      </c>
      <c r="E31" s="12">
        <f>100.4+125.1+96.6+52.7</f>
        <v>374.8</v>
      </c>
      <c r="F31" s="9">
        <v>455.5</v>
      </c>
      <c r="G31" s="9">
        <f t="shared" si="0"/>
        <v>815.1</v>
      </c>
      <c r="H31" s="9">
        <v>976.7</v>
      </c>
      <c r="I31" s="11"/>
      <c r="J31" s="11"/>
    </row>
    <row r="32" spans="1:10" s="7" customFormat="1" ht="12" customHeight="1">
      <c r="A32" s="8" t="s">
        <v>46</v>
      </c>
      <c r="B32" s="8" t="s">
        <v>47</v>
      </c>
      <c r="C32" s="12">
        <f>+D32-96.1-8.2</f>
        <v>471.8</v>
      </c>
      <c r="D32" s="11">
        <v>576.1</v>
      </c>
      <c r="E32" s="12">
        <f>104.3+136.2+111.6+44.8</f>
        <v>396.90000000000003</v>
      </c>
      <c r="F32" s="11">
        <v>490</v>
      </c>
      <c r="G32" s="9">
        <f t="shared" si="0"/>
        <v>868.7</v>
      </c>
      <c r="H32" s="9">
        <v>1066.1</v>
      </c>
      <c r="I32" s="11"/>
      <c r="J32" s="11"/>
    </row>
    <row r="33" spans="1:10" s="20" customFormat="1" ht="12" customHeight="1">
      <c r="A33" s="18"/>
      <c r="B33" s="18" t="s">
        <v>51</v>
      </c>
      <c r="C33" s="19" t="s">
        <v>60</v>
      </c>
      <c r="D33" s="19">
        <f>SUM(D6:D32)</f>
        <v>11410.900000000001</v>
      </c>
      <c r="E33" s="19" t="s">
        <v>60</v>
      </c>
      <c r="F33" s="19">
        <f>SUM(F6:F32)</f>
        <v>9129.4</v>
      </c>
      <c r="G33" s="19">
        <f>SUM(G6:G32)</f>
        <v>17985.100000000002</v>
      </c>
      <c r="H33" s="19">
        <f>SUM(H6:H32)</f>
        <v>20540.299999999996</v>
      </c>
      <c r="I33" s="11"/>
      <c r="J33" s="11"/>
    </row>
    <row r="34" spans="1:10" s="20" customFormat="1" ht="12" customHeight="1">
      <c r="A34" s="21"/>
      <c r="B34" s="21" t="s">
        <v>52</v>
      </c>
      <c r="C34" s="22">
        <f>+D34-11623.7-1468.5</f>
        <v>87564.1</v>
      </c>
      <c r="D34" s="22">
        <v>100656.3</v>
      </c>
      <c r="E34" s="22">
        <v>67675.9</v>
      </c>
      <c r="F34" s="22">
        <v>78226.2</v>
      </c>
      <c r="G34" s="22">
        <f>+H34-21392.7-2249.7</f>
        <v>155240.09999999998</v>
      </c>
      <c r="H34" s="22">
        <v>178882.5</v>
      </c>
      <c r="I34" s="11"/>
      <c r="J34" s="11"/>
    </row>
    <row r="35" spans="1:10" s="7" customFormat="1" ht="12" customHeight="1">
      <c r="A35" s="2" t="s">
        <v>48</v>
      </c>
      <c r="C35" s="2"/>
      <c r="D35" s="23"/>
      <c r="E35" s="23"/>
      <c r="F35" s="23"/>
      <c r="G35" s="23"/>
      <c r="H35" s="23"/>
      <c r="I35" s="24"/>
      <c r="J35" s="24"/>
    </row>
    <row r="36" spans="1:10" s="7" customFormat="1" ht="12" customHeight="1">
      <c r="A36" s="25" t="s">
        <v>65</v>
      </c>
      <c r="B36" s="3"/>
      <c r="C36" s="3"/>
      <c r="D36" s="23"/>
      <c r="E36" s="23"/>
      <c r="F36" s="23"/>
      <c r="G36" s="23"/>
      <c r="H36" s="23"/>
      <c r="I36" s="24"/>
      <c r="J36" s="24"/>
    </row>
    <row r="37" spans="1:10" s="7" customFormat="1" ht="12" customHeight="1">
      <c r="A37" s="3"/>
      <c r="B37" s="3"/>
      <c r="C37" s="3"/>
      <c r="D37" s="23"/>
      <c r="E37" s="23"/>
      <c r="F37" s="23"/>
      <c r="G37" s="23"/>
      <c r="H37" s="23"/>
      <c r="I37" s="23"/>
      <c r="J37" s="23"/>
    </row>
    <row r="38" spans="1:10" s="7" customFormat="1" ht="12" customHeight="1">
      <c r="A38" s="3"/>
      <c r="B38" s="25"/>
      <c r="C38" s="25"/>
      <c r="D38" s="23"/>
      <c r="E38" s="23"/>
      <c r="F38" s="23"/>
      <c r="G38" s="23"/>
      <c r="H38" s="23"/>
      <c r="I38" s="23"/>
      <c r="J38" s="23"/>
    </row>
    <row r="39" spans="1:10" s="7" customFormat="1" ht="12" customHeight="1">
      <c r="A39" s="3"/>
      <c r="B39" s="3"/>
      <c r="C39" s="3"/>
      <c r="D39" s="23"/>
      <c r="E39" s="23"/>
      <c r="F39" s="23"/>
      <c r="G39" s="23"/>
      <c r="H39" s="23"/>
      <c r="I39" s="23"/>
      <c r="J39" s="23"/>
    </row>
    <row r="40" spans="1:10" s="7" customFormat="1" ht="12" customHeight="1">
      <c r="A40" s="3"/>
      <c r="B40" s="3"/>
      <c r="C40" s="3"/>
      <c r="D40" s="23"/>
      <c r="E40" s="26"/>
      <c r="F40" s="26"/>
      <c r="G40" s="23"/>
      <c r="H40" s="26"/>
      <c r="I40" s="23"/>
      <c r="J40" s="23"/>
    </row>
    <row r="41" spans="1:10" s="7" customFormat="1" ht="12" customHeight="1">
      <c r="A41" s="3"/>
      <c r="B41" s="25"/>
      <c r="C41" s="25"/>
      <c r="D41" s="23"/>
      <c r="E41" s="23"/>
      <c r="F41" s="23"/>
      <c r="G41" s="23"/>
      <c r="H41" s="23"/>
      <c r="I41" s="23"/>
      <c r="J41" s="23"/>
    </row>
    <row r="42" spans="1:10" s="7" customFormat="1" ht="12" customHeight="1">
      <c r="A42" s="3"/>
      <c r="B42" s="3"/>
      <c r="C42" s="3"/>
      <c r="D42" s="23"/>
      <c r="E42" s="23"/>
      <c r="F42" s="23"/>
      <c r="G42" s="23"/>
      <c r="H42" s="23"/>
      <c r="I42" s="23"/>
      <c r="J42" s="23"/>
    </row>
    <row r="43" spans="1:10" s="7" customFormat="1" ht="12" customHeight="1">
      <c r="A43" s="3"/>
      <c r="B43" s="3"/>
      <c r="C43" s="3"/>
      <c r="D43" s="23"/>
      <c r="E43" s="26"/>
      <c r="F43" s="26"/>
      <c r="G43" s="23"/>
      <c r="H43" s="26"/>
      <c r="I43" s="26"/>
      <c r="J43" s="23"/>
    </row>
    <row r="44" spans="1:10" s="7" customFormat="1" ht="12" customHeight="1">
      <c r="A44" s="3"/>
      <c r="B44" s="3"/>
      <c r="C44" s="3"/>
      <c r="D44" s="23"/>
      <c r="E44" s="23"/>
      <c r="F44" s="23"/>
      <c r="G44" s="23"/>
      <c r="H44" s="23"/>
      <c r="I44" s="23"/>
      <c r="J44" s="23"/>
    </row>
    <row r="45" spans="1:10" s="7" customFormat="1" ht="12" customHeight="1">
      <c r="A45" s="3"/>
      <c r="B45" s="3"/>
      <c r="C45" s="3"/>
      <c r="D45" s="23"/>
      <c r="E45" s="26"/>
      <c r="F45" s="26"/>
      <c r="G45" s="23"/>
      <c r="H45" s="26"/>
      <c r="I45" s="23"/>
      <c r="J45" s="23"/>
    </row>
    <row r="46" spans="1:10" s="7" customFormat="1" ht="12" customHeight="1">
      <c r="A46" s="3"/>
      <c r="B46" s="3"/>
      <c r="C46" s="3"/>
      <c r="D46" s="23"/>
      <c r="E46" s="23"/>
      <c r="F46" s="23"/>
      <c r="G46" s="23"/>
      <c r="H46" s="23"/>
      <c r="I46" s="26"/>
      <c r="J46" s="23"/>
    </row>
    <row r="47" spans="1:10" s="7" customFormat="1" ht="12" customHeight="1">
      <c r="A47" s="3"/>
      <c r="B47" s="3"/>
      <c r="C47" s="3"/>
      <c r="D47" s="23"/>
      <c r="E47" s="23"/>
      <c r="F47" s="23"/>
      <c r="G47" s="23"/>
      <c r="H47" s="23"/>
      <c r="I47" s="23"/>
      <c r="J47" s="23"/>
    </row>
    <row r="48" spans="1:10" s="7" customFormat="1" ht="12" customHeight="1">
      <c r="A48" s="3"/>
      <c r="B48" s="3"/>
      <c r="C48" s="3"/>
      <c r="D48" s="23"/>
      <c r="E48" s="23"/>
      <c r="F48" s="23"/>
      <c r="G48" s="23"/>
      <c r="H48" s="23"/>
      <c r="I48" s="26"/>
      <c r="J48" s="23"/>
    </row>
    <row r="49" spans="1:10" s="7" customFormat="1" ht="12" customHeight="1">
      <c r="A49" s="3"/>
      <c r="B49" s="3"/>
      <c r="C49" s="3"/>
      <c r="D49" s="23"/>
      <c r="E49" s="23"/>
      <c r="F49" s="23"/>
      <c r="G49" s="23"/>
      <c r="H49" s="23"/>
      <c r="I49" s="23"/>
      <c r="J49" s="23"/>
    </row>
    <row r="50" spans="1:10" s="7" customFormat="1" ht="12" customHeight="1">
      <c r="A50" s="3"/>
      <c r="B50" s="3"/>
      <c r="C50" s="3"/>
      <c r="D50" s="23"/>
      <c r="E50" s="23"/>
      <c r="F50" s="23"/>
      <c r="G50" s="23"/>
      <c r="H50" s="23"/>
      <c r="I50" s="23"/>
      <c r="J50" s="23"/>
    </row>
    <row r="51" spans="1:10" s="7" customFormat="1" ht="12" customHeight="1">
      <c r="A51" s="3"/>
      <c r="B51" s="3"/>
      <c r="C51" s="3"/>
      <c r="D51" s="23"/>
      <c r="E51" s="23"/>
      <c r="F51" s="23"/>
      <c r="G51" s="23"/>
      <c r="H51" s="23"/>
      <c r="I51" s="23"/>
      <c r="J51" s="23"/>
    </row>
    <row r="52" spans="1:10" s="7" customFormat="1" ht="12" customHeight="1">
      <c r="A52" s="3"/>
      <c r="B52" s="3"/>
      <c r="C52" s="3"/>
      <c r="D52" s="23"/>
      <c r="E52" s="23"/>
      <c r="F52" s="23"/>
      <c r="G52" s="23"/>
      <c r="H52" s="23"/>
      <c r="I52" s="23"/>
      <c r="J52" s="23"/>
    </row>
    <row r="53" spans="1:10" s="7" customFormat="1" ht="12" customHeight="1">
      <c r="A53" s="3"/>
      <c r="B53" s="3"/>
      <c r="C53" s="3"/>
      <c r="D53" s="23"/>
      <c r="E53" s="23"/>
      <c r="F53" s="23"/>
      <c r="G53" s="23"/>
      <c r="H53" s="23"/>
      <c r="I53" s="23"/>
      <c r="J53" s="23"/>
    </row>
    <row r="54" spans="1:10" s="7" customFormat="1" ht="12" customHeight="1">
      <c r="A54" s="3"/>
      <c r="B54" s="3"/>
      <c r="C54" s="3"/>
      <c r="D54" s="23"/>
      <c r="E54" s="23"/>
      <c r="F54" s="23"/>
      <c r="G54" s="23"/>
      <c r="H54" s="23"/>
      <c r="I54" s="23"/>
      <c r="J54" s="23"/>
    </row>
    <row r="55" spans="1:10" s="7" customFormat="1" ht="12" customHeight="1">
      <c r="A55" s="3"/>
      <c r="B55" s="3"/>
      <c r="C55" s="3"/>
      <c r="D55" s="23"/>
      <c r="E55" s="23"/>
      <c r="F55" s="23"/>
      <c r="G55" s="23"/>
      <c r="H55" s="23"/>
      <c r="I55" s="23"/>
      <c r="J55" s="23"/>
    </row>
    <row r="56" spans="1:10" s="7" customFormat="1" ht="12" customHeight="1">
      <c r="A56" s="3"/>
      <c r="B56" s="3"/>
      <c r="C56" s="3"/>
      <c r="D56" s="23"/>
      <c r="E56" s="23"/>
      <c r="F56" s="23"/>
      <c r="G56" s="23"/>
      <c r="H56" s="23"/>
      <c r="I56" s="23"/>
      <c r="J56" s="23"/>
    </row>
    <row r="57" spans="1:10" s="7" customFormat="1" ht="12" customHeight="1">
      <c r="A57" s="3"/>
      <c r="B57" s="3"/>
      <c r="C57" s="3"/>
      <c r="D57" s="23"/>
      <c r="E57" s="23"/>
      <c r="F57" s="23"/>
      <c r="G57" s="23"/>
      <c r="H57" s="23"/>
      <c r="I57" s="23"/>
      <c r="J57" s="23"/>
    </row>
    <row r="58" spans="1:10" s="7" customFormat="1" ht="12" customHeight="1">
      <c r="A58" s="3"/>
      <c r="B58" s="3"/>
      <c r="C58" s="3"/>
      <c r="D58" s="23"/>
      <c r="E58" s="23"/>
      <c r="F58" s="23"/>
      <c r="G58" s="23"/>
      <c r="H58" s="23"/>
      <c r="I58" s="23"/>
      <c r="J58" s="23"/>
    </row>
    <row r="59" spans="1:10" s="7" customFormat="1" ht="12" customHeight="1">
      <c r="A59" s="3"/>
      <c r="B59" s="3"/>
      <c r="C59" s="3"/>
      <c r="D59" s="23"/>
      <c r="E59" s="23"/>
      <c r="F59" s="23"/>
      <c r="G59" s="23"/>
      <c r="H59" s="23"/>
      <c r="I59" s="23"/>
      <c r="J59" s="23"/>
    </row>
    <row r="60" spans="1:10" s="7" customFormat="1" ht="12" customHeight="1">
      <c r="A60" s="3"/>
      <c r="B60" s="3"/>
      <c r="C60" s="3"/>
      <c r="D60" s="23"/>
      <c r="E60" s="23"/>
      <c r="F60" s="23"/>
      <c r="G60" s="23"/>
      <c r="H60" s="23"/>
      <c r="I60" s="23"/>
      <c r="J60" s="23"/>
    </row>
    <row r="61" spans="1:10" s="7" customFormat="1" ht="12" customHeight="1">
      <c r="A61" s="3"/>
      <c r="B61" s="3"/>
      <c r="C61" s="3"/>
      <c r="D61" s="23"/>
      <c r="E61" s="23"/>
      <c r="F61" s="23"/>
      <c r="G61" s="23"/>
      <c r="H61" s="23"/>
      <c r="I61" s="23"/>
      <c r="J61" s="23"/>
    </row>
    <row r="62" spans="1:10" s="7" customFormat="1" ht="12" customHeight="1">
      <c r="A62" s="3"/>
      <c r="B62" s="3"/>
      <c r="C62" s="3"/>
      <c r="D62" s="23"/>
      <c r="E62" s="23"/>
      <c r="F62" s="23"/>
      <c r="G62" s="23"/>
      <c r="H62" s="23"/>
      <c r="I62" s="23"/>
      <c r="J62" s="23"/>
    </row>
    <row r="63" spans="1:10" s="7" customFormat="1" ht="12" customHeight="1">
      <c r="A63" s="3"/>
      <c r="B63" s="3"/>
      <c r="C63" s="3"/>
      <c r="D63" s="23"/>
      <c r="E63" s="23"/>
      <c r="F63" s="23"/>
      <c r="G63" s="23"/>
      <c r="H63" s="23"/>
      <c r="I63" s="23"/>
      <c r="J63" s="23"/>
    </row>
    <row r="64" spans="1:10" s="7" customFormat="1" ht="12" customHeight="1">
      <c r="A64" s="3"/>
      <c r="B64" s="3"/>
      <c r="C64" s="3"/>
      <c r="D64" s="23"/>
      <c r="E64" s="23"/>
      <c r="F64" s="23"/>
      <c r="G64" s="23"/>
      <c r="H64" s="23"/>
      <c r="I64" s="23"/>
      <c r="J64" s="23"/>
    </row>
    <row r="65" spans="1:10" s="7" customFormat="1" ht="12" customHeight="1">
      <c r="A65" s="3"/>
      <c r="B65" s="3"/>
      <c r="C65" s="3"/>
      <c r="D65" s="23"/>
      <c r="E65" s="23"/>
      <c r="F65" s="23"/>
      <c r="G65" s="23"/>
      <c r="H65" s="23"/>
      <c r="I65" s="23"/>
      <c r="J65" s="23"/>
    </row>
    <row r="66" spans="9:10" ht="12.75">
      <c r="I66" s="30"/>
      <c r="J66" s="30"/>
    </row>
    <row r="67" spans="9:10" ht="12.75">
      <c r="I67" s="30"/>
      <c r="J67" s="30"/>
    </row>
    <row r="68" spans="9:10" ht="12.75">
      <c r="I68" s="30"/>
      <c r="J68" s="30"/>
    </row>
    <row r="69" spans="9:10" ht="12.75">
      <c r="I69" s="30"/>
      <c r="J69" s="30"/>
    </row>
    <row r="70" spans="9:10" ht="12.75">
      <c r="I70" s="30"/>
      <c r="J70" s="30"/>
    </row>
    <row r="71" spans="9:10" ht="12.75">
      <c r="I71" s="30"/>
      <c r="J71" s="30"/>
    </row>
    <row r="72" spans="9:10" ht="12.75">
      <c r="I72" s="30"/>
      <c r="J72" s="30"/>
    </row>
    <row r="73" spans="9:10" ht="12.75">
      <c r="I73" s="30"/>
      <c r="J73" s="30"/>
    </row>
    <row r="74" spans="9:10" ht="12.75">
      <c r="I74" s="30"/>
      <c r="J74" s="30"/>
    </row>
    <row r="75" spans="9:10" ht="12.75">
      <c r="I75" s="30"/>
      <c r="J75" s="30"/>
    </row>
    <row r="76" spans="9:10" ht="12.75">
      <c r="I76" s="30"/>
      <c r="J76" s="30"/>
    </row>
    <row r="77" spans="9:10" ht="12.75">
      <c r="I77" s="30"/>
      <c r="J77" s="30"/>
    </row>
    <row r="78" spans="9:10" ht="12.75">
      <c r="I78" s="30"/>
      <c r="J78" s="30"/>
    </row>
    <row r="79" spans="9:10" ht="12.75">
      <c r="I79" s="30"/>
      <c r="J79" s="30"/>
    </row>
    <row r="80" spans="9:10" ht="12.75">
      <c r="I80" s="30"/>
      <c r="J80" s="30"/>
    </row>
    <row r="81" spans="9:10" ht="12.75">
      <c r="I81" s="30"/>
      <c r="J81" s="30"/>
    </row>
    <row r="82" spans="9:10" ht="12.75">
      <c r="I82" s="30"/>
      <c r="J82" s="30"/>
    </row>
    <row r="83" spans="9:10" ht="12.75">
      <c r="I83" s="30"/>
      <c r="J83" s="30"/>
    </row>
    <row r="84" spans="9:10" ht="12.75">
      <c r="I84" s="30"/>
      <c r="J84" s="30"/>
    </row>
    <row r="85" spans="9:10" ht="12.75">
      <c r="I85" s="30"/>
      <c r="J85" s="30"/>
    </row>
    <row r="86" spans="9:10" ht="12.75">
      <c r="I86" s="30"/>
      <c r="J86" s="30"/>
    </row>
  </sheetData>
  <mergeCells count="5">
    <mergeCell ref="G3:H3"/>
    <mergeCell ref="A3:A4"/>
    <mergeCell ref="B3:B4"/>
    <mergeCell ref="C3:D3"/>
    <mergeCell ref="E3:F3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2004-11-19T15:41:38Z</cp:lastPrinted>
  <dcterms:created xsi:type="dcterms:W3CDTF">2002-06-21T13:42:56Z</dcterms:created>
  <dcterms:modified xsi:type="dcterms:W3CDTF">2005-01-17T12:16:14Z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