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22.8" sheetId="1" r:id="rId1"/>
  </sheets>
  <definedNames/>
  <calcPr fullCalcOnLoad="1"/>
</workbook>
</file>

<file path=xl/sharedStrings.xml><?xml version="1.0" encoding="utf-8"?>
<sst xmlns="http://schemas.openxmlformats.org/spreadsheetml/2006/main" count="90" uniqueCount="31">
  <si>
    <t xml:space="preserve">                       negli altri comuni, per tipologia di manifestazione  -  Anno 2004 </t>
  </si>
  <si>
    <t>ANNI
MANIFESTAZIONI SPORTIVE</t>
  </si>
  <si>
    <t>CAPOLUOGHI DI 
PROVINCIA</t>
  </si>
  <si>
    <t>ALTRI COMUNI</t>
  </si>
  <si>
    <t>TOTALE  
LIGURIA</t>
  </si>
  <si>
    <t>TOTALE
ITALIA</t>
  </si>
  <si>
    <t xml:space="preserve"> Spesa</t>
  </si>
  <si>
    <t>% Spesa</t>
  </si>
  <si>
    <t>Spesa</t>
  </si>
  <si>
    <t>Atletica leggera</t>
  </si>
  <si>
    <t>-</t>
  </si>
  <si>
    <t>Automobilismo</t>
  </si>
  <si>
    <t>….</t>
  </si>
  <si>
    <t>Baseball</t>
  </si>
  <si>
    <t>Calcio serie A-B ed Internazionale</t>
  </si>
  <si>
    <t>Calcio serie C ed inferiori</t>
  </si>
  <si>
    <t>Ciclismo</t>
  </si>
  <si>
    <t>Concorsi ippici</t>
  </si>
  <si>
    <t>Corse cavalli (ingressi)</t>
  </si>
  <si>
    <t>Motociclismo</t>
  </si>
  <si>
    <t>Nuoto e pallanuoto</t>
  </si>
  <si>
    <t>Pallacanestro</t>
  </si>
  <si>
    <t>Pallavolo</t>
  </si>
  <si>
    <t>Pugilato</t>
  </si>
  <si>
    <t>Rugby</t>
  </si>
  <si>
    <t>Sport vari senza scommesse</t>
  </si>
  <si>
    <t>Sport invernali</t>
  </si>
  <si>
    <t>Tennis</t>
  </si>
  <si>
    <t xml:space="preserve">TOTALE </t>
  </si>
  <si>
    <r>
      <t xml:space="preserve">Tavola 22.8  Spesa </t>
    </r>
    <r>
      <rPr>
        <i/>
        <sz val="9"/>
        <rFont val="Arial"/>
        <family val="2"/>
      </rPr>
      <t>(in euro)</t>
    </r>
    <r>
      <rPr>
        <b/>
        <sz val="9"/>
        <rFont val="Arial"/>
        <family val="2"/>
      </rPr>
      <t xml:space="preserve"> del pubblico per le manifestazioni sportive, nei capoluoghi di provincia e </t>
    </r>
  </si>
  <si>
    <r>
      <t>Fonte</t>
    </r>
    <r>
      <rPr>
        <sz val="7"/>
        <rFont val="Arial"/>
        <family val="2"/>
      </rPr>
      <t xml:space="preserve">: SIAE </t>
    </r>
  </si>
</sst>
</file>

<file path=xl/styles.xml><?xml version="1.0" encoding="utf-8"?>
<styleSheet xmlns="http://schemas.openxmlformats.org/spreadsheetml/2006/main">
  <numFmts count="55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_&quot;\ #,##0;\-&quot;_&quot;\ #,##0"/>
    <numFmt numFmtId="171" formatCode="&quot;_&quot;\ #,##0;[Red]\-&quot;_&quot;\ #,##0"/>
    <numFmt numFmtId="172" formatCode="&quot;_&quot;\ #,##0.00;\-&quot;_&quot;\ #,##0.00"/>
    <numFmt numFmtId="173" formatCode="&quot;_&quot;\ #,##0.00;[Red]\-&quot;_&quot;\ #,##0.00"/>
    <numFmt numFmtId="174" formatCode="_-&quot;_&quot;\ * #,##0_-;\-&quot;_&quot;\ * #,##0_-;_-&quot;_&quot;\ * &quot;-&quot;_-;_-@_-"/>
    <numFmt numFmtId="175" formatCode="_-&quot;_&quot;\ * #,##0.00_-;\-&quot;_&quot;\ * #,##0.00_-;_-&quot;_&quot;\ 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#,##0_ ;\-#,##0\ "/>
    <numFmt numFmtId="205" formatCode="_-* #,##0.0_-;\-* #,##0.0_-;_-* &quot;-&quot;??_-;_-@_-"/>
    <numFmt numFmtId="206" formatCode="#,##0.00_ ;\-#,##0.00\ 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_-* #,##0.0_-;\-* #,##0.0_-;_-* &quot;-&quot;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8"/>
      <name val="Tahoma"/>
      <family val="2"/>
    </font>
    <font>
      <b/>
      <i/>
      <sz val="8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4" fillId="0" borderId="1">
      <alignment vertical="center" wrapText="1"/>
      <protection/>
    </xf>
    <xf numFmtId="49" fontId="5" fillId="2" borderId="2">
      <alignment horizontal="center" vertical="center" wrapText="1"/>
      <protection/>
    </xf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left"/>
    </xf>
    <xf numFmtId="202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202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02" fontId="9" fillId="0" borderId="0" xfId="0" applyNumberFormat="1" applyFont="1" applyFill="1" applyBorder="1" applyAlignment="1" quotePrefix="1">
      <alignment horizontal="right"/>
    </xf>
    <xf numFmtId="4" fontId="9" fillId="0" borderId="0" xfId="0" applyNumberFormat="1" applyFont="1" applyFill="1" applyBorder="1" applyAlignment="1" quotePrefix="1">
      <alignment horizontal="right"/>
    </xf>
    <xf numFmtId="3" fontId="9" fillId="0" borderId="0" xfId="0" applyNumberFormat="1" applyFont="1" applyAlignment="1">
      <alignment horizontal="right"/>
    </xf>
    <xf numFmtId="202" fontId="9" fillId="0" borderId="0" xfId="0" applyNumberFormat="1" applyFont="1" applyAlignment="1" quotePrefix="1">
      <alignment horizontal="right"/>
    </xf>
    <xf numFmtId="200" fontId="9" fillId="0" borderId="0" xfId="0" applyNumberFormat="1" applyFont="1" applyAlignment="1">
      <alignment horizontal="right"/>
    </xf>
    <xf numFmtId="202" fontId="10" fillId="0" borderId="0" xfId="0" applyNumberFormat="1" applyFont="1" applyAlignment="1" quotePrefix="1">
      <alignment horizontal="right"/>
    </xf>
    <xf numFmtId="200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200" fontId="9" fillId="0" borderId="0" xfId="0" applyNumberFormat="1" applyFont="1" applyAlignment="1" quotePrefix="1">
      <alignment horizontal="right"/>
    </xf>
    <xf numFmtId="200" fontId="10" fillId="0" borderId="0" xfId="0" applyNumberFormat="1" applyFont="1" applyAlignment="1" quotePrefix="1">
      <alignment horizontal="right"/>
    </xf>
    <xf numFmtId="202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202" fontId="10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/>
    </xf>
    <xf numFmtId="202" fontId="10" fillId="0" borderId="3" xfId="0" applyNumberFormat="1" applyFont="1" applyBorder="1" applyAlignment="1">
      <alignment horizontal="right"/>
    </xf>
    <xf numFmtId="200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00" fontId="9" fillId="0" borderId="0" xfId="0" applyNumberFormat="1" applyFont="1" applyAlignment="1">
      <alignment/>
    </xf>
    <xf numFmtId="200" fontId="0" fillId="0" borderId="0" xfId="0" applyNumberFormat="1" applyFont="1" applyAlignment="1">
      <alignment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Normale_bib 8.3-8.4" xfId="19"/>
    <cellStyle name="Normale_Tavola 4" xfId="20"/>
    <cellStyle name="Normale_Tavola 5" xfId="21"/>
    <cellStyle name="Normale_tavole istat_2003" xfId="22"/>
    <cellStyle name="Percent" xfId="23"/>
    <cellStyle name="T_fiancata" xfId="24"/>
    <cellStyle name="T_intestazione bassa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A31" sqref="A31:IV31"/>
    </sheetView>
  </sheetViews>
  <sheetFormatPr defaultColWidth="11.421875" defaultRowHeight="12.75"/>
  <cols>
    <col min="1" max="1" width="20.8515625" style="2" customWidth="1"/>
    <col min="2" max="2" width="10.00390625" style="2" bestFit="1" customWidth="1"/>
    <col min="3" max="3" width="6.00390625" style="2" customWidth="1"/>
    <col min="4" max="4" width="1.1484375" style="2" customWidth="1"/>
    <col min="5" max="5" width="9.00390625" style="2" bestFit="1" customWidth="1"/>
    <col min="6" max="6" width="6.00390625" style="2" bestFit="1" customWidth="1"/>
    <col min="7" max="7" width="1.1484375" style="2" customWidth="1"/>
    <col min="8" max="8" width="10.421875" style="2" bestFit="1" customWidth="1"/>
    <col min="9" max="9" width="6.00390625" style="2" customWidth="1"/>
    <col min="10" max="10" width="1.1484375" style="2" customWidth="1"/>
    <col min="11" max="11" width="11.7109375" style="2" customWidth="1"/>
    <col min="12" max="12" width="6.7109375" style="2" bestFit="1" customWidth="1"/>
    <col min="13" max="16384" width="9.140625" style="2" customWidth="1"/>
  </cols>
  <sheetData>
    <row r="1" spans="1:12" ht="12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6" t="s">
        <v>1</v>
      </c>
      <c r="B4" s="7" t="s">
        <v>2</v>
      </c>
      <c r="C4" s="8"/>
      <c r="D4" s="9"/>
      <c r="E4" s="8" t="s">
        <v>3</v>
      </c>
      <c r="F4" s="8"/>
      <c r="G4" s="9"/>
      <c r="H4" s="10" t="s">
        <v>4</v>
      </c>
      <c r="I4" s="10"/>
      <c r="J4" s="9"/>
      <c r="K4" s="11" t="s">
        <v>5</v>
      </c>
      <c r="L4" s="12"/>
    </row>
    <row r="5" spans="1:12" ht="12" customHeight="1">
      <c r="A5" s="13"/>
      <c r="B5" s="14" t="s">
        <v>6</v>
      </c>
      <c r="C5" s="14" t="s">
        <v>7</v>
      </c>
      <c r="D5" s="14"/>
      <c r="E5" s="14" t="s">
        <v>6</v>
      </c>
      <c r="F5" s="14" t="s">
        <v>7</v>
      </c>
      <c r="G5" s="14"/>
      <c r="H5" s="14" t="s">
        <v>8</v>
      </c>
      <c r="I5" s="14" t="s">
        <v>7</v>
      </c>
      <c r="J5" s="14"/>
      <c r="K5" s="14" t="s">
        <v>8</v>
      </c>
      <c r="L5" s="14" t="s">
        <v>7</v>
      </c>
    </row>
    <row r="6" spans="1:12" ht="9" customHeight="1">
      <c r="A6" s="15">
        <v>2001</v>
      </c>
      <c r="B6" s="16">
        <v>6123167.719999999</v>
      </c>
      <c r="C6" s="17">
        <v>100</v>
      </c>
      <c r="D6" s="17"/>
      <c r="E6" s="16">
        <v>658543.99</v>
      </c>
      <c r="F6" s="17">
        <v>100</v>
      </c>
      <c r="G6" s="17"/>
      <c r="H6" s="18">
        <v>6781711.71</v>
      </c>
      <c r="I6" s="19">
        <v>100</v>
      </c>
      <c r="J6" s="19"/>
      <c r="K6" s="18">
        <v>331043020.29</v>
      </c>
      <c r="L6" s="19">
        <v>100</v>
      </c>
    </row>
    <row r="7" spans="1:12" ht="9" customHeight="1">
      <c r="A7" s="15">
        <v>2002</v>
      </c>
      <c r="B7" s="16">
        <v>5777372</v>
      </c>
      <c r="C7" s="17">
        <v>100</v>
      </c>
      <c r="D7" s="17"/>
      <c r="E7" s="16">
        <v>680718</v>
      </c>
      <c r="F7" s="17">
        <v>100</v>
      </c>
      <c r="G7" s="17"/>
      <c r="H7" s="18">
        <v>6458090</v>
      </c>
      <c r="I7" s="19">
        <v>100</v>
      </c>
      <c r="J7" s="19"/>
      <c r="K7" s="18">
        <v>324066171.7900001</v>
      </c>
      <c r="L7" s="19">
        <v>100</v>
      </c>
    </row>
    <row r="8" spans="1:12" ht="9" customHeight="1">
      <c r="A8" s="15">
        <v>2003</v>
      </c>
      <c r="B8" s="16">
        <v>6263890.91</v>
      </c>
      <c r="C8" s="17">
        <v>100</v>
      </c>
      <c r="D8" s="17"/>
      <c r="E8" s="16">
        <v>777633.34</v>
      </c>
      <c r="F8" s="17">
        <v>100</v>
      </c>
      <c r="G8" s="17"/>
      <c r="H8" s="18">
        <v>7041524.25</v>
      </c>
      <c r="I8" s="19">
        <v>100</v>
      </c>
      <c r="J8" s="19"/>
      <c r="K8" s="18">
        <v>301934211.11</v>
      </c>
      <c r="L8" s="19">
        <v>100</v>
      </c>
    </row>
    <row r="9" spans="1:12" ht="12" customHeight="1">
      <c r="A9" s="20">
        <v>2004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9" customHeight="1">
      <c r="A10" s="21" t="s">
        <v>9</v>
      </c>
      <c r="B10" s="22" t="s">
        <v>10</v>
      </c>
      <c r="C10" s="23" t="s">
        <v>10</v>
      </c>
      <c r="D10" s="24"/>
      <c r="E10" s="25" t="s">
        <v>10</v>
      </c>
      <c r="F10" s="26" t="s">
        <v>10</v>
      </c>
      <c r="G10" s="24"/>
      <c r="H10" s="27" t="s">
        <v>10</v>
      </c>
      <c r="I10" s="28" t="s">
        <v>10</v>
      </c>
      <c r="J10" s="29"/>
      <c r="K10" s="18">
        <v>207110.1</v>
      </c>
      <c r="L10" s="28">
        <f>K10/$K$27*100</f>
        <v>0.06858358963507774</v>
      </c>
    </row>
    <row r="11" spans="1:12" ht="9" customHeight="1">
      <c r="A11" s="21" t="s">
        <v>11</v>
      </c>
      <c r="B11" s="16">
        <v>5557.5</v>
      </c>
      <c r="C11" s="26" t="s">
        <v>12</v>
      </c>
      <c r="D11" s="24"/>
      <c r="E11" s="16">
        <v>25680</v>
      </c>
      <c r="F11" s="26">
        <f>E11/$E$27*100</f>
        <v>3.6913033181309522</v>
      </c>
      <c r="G11" s="24"/>
      <c r="H11" s="18">
        <f>SUM(B11+E11)</f>
        <v>31237.5</v>
      </c>
      <c r="I11" s="28">
        <f>H11/$H$27*100</f>
        <v>0.22083481800784732</v>
      </c>
      <c r="J11" s="29"/>
      <c r="K11" s="18">
        <v>21492597.16</v>
      </c>
      <c r="L11" s="28">
        <f aca="true" t="shared" si="0" ref="L11:L26">K11/$K$27*100</f>
        <v>7.117178079743466</v>
      </c>
    </row>
    <row r="12" spans="1:12" ht="9" customHeight="1">
      <c r="A12" s="21" t="s">
        <v>13</v>
      </c>
      <c r="B12" s="25" t="s">
        <v>10</v>
      </c>
      <c r="C12" s="30" t="s">
        <v>10</v>
      </c>
      <c r="D12" s="24"/>
      <c r="E12" s="25" t="s">
        <v>10</v>
      </c>
      <c r="F12" s="26" t="s">
        <v>10</v>
      </c>
      <c r="G12" s="24"/>
      <c r="H12" s="27" t="s">
        <v>10</v>
      </c>
      <c r="I12" s="31" t="s">
        <v>10</v>
      </c>
      <c r="J12" s="29"/>
      <c r="K12" s="18">
        <v>295602.5</v>
      </c>
      <c r="L12" s="28">
        <f t="shared" si="0"/>
        <v>0.09788745481317941</v>
      </c>
    </row>
    <row r="13" spans="1:12" ht="9" customHeight="1">
      <c r="A13" s="21" t="s">
        <v>14</v>
      </c>
      <c r="B13" s="16">
        <v>12392681</v>
      </c>
      <c r="C13" s="26">
        <f>B13/$B$27*100</f>
        <v>92.14232660157413</v>
      </c>
      <c r="D13" s="24"/>
      <c r="E13" s="25" t="s">
        <v>10</v>
      </c>
      <c r="F13" s="30" t="s">
        <v>10</v>
      </c>
      <c r="G13" s="24"/>
      <c r="H13" s="18">
        <f>SUM(B13)</f>
        <v>12392681</v>
      </c>
      <c r="I13" s="28">
        <f aca="true" t="shared" si="1" ref="I13:I24">H13/$H$27*100</f>
        <v>87.6105787359522</v>
      </c>
      <c r="J13" s="29"/>
      <c r="K13" s="18">
        <v>178367466.7</v>
      </c>
      <c r="L13" s="28">
        <f t="shared" si="0"/>
        <v>59.065594292123826</v>
      </c>
    </row>
    <row r="14" spans="1:12" ht="9" customHeight="1">
      <c r="A14" s="21" t="s">
        <v>15</v>
      </c>
      <c r="B14" s="16">
        <v>921546.18</v>
      </c>
      <c r="C14" s="26">
        <f>B14/$B$27*100</f>
        <v>6.85189985088723</v>
      </c>
      <c r="D14" s="24"/>
      <c r="E14" s="16">
        <v>499007.72</v>
      </c>
      <c r="F14" s="26">
        <f aca="true" t="shared" si="2" ref="F14:F24">E14/$E$27*100</f>
        <v>71.72853787418072</v>
      </c>
      <c r="G14" s="24"/>
      <c r="H14" s="18">
        <f>SUM(B14+E14)</f>
        <v>1420553.9</v>
      </c>
      <c r="I14" s="28">
        <f t="shared" si="1"/>
        <v>10.042665449438582</v>
      </c>
      <c r="J14" s="29"/>
      <c r="K14" s="18">
        <v>56309490.77</v>
      </c>
      <c r="L14" s="28">
        <f t="shared" si="0"/>
        <v>18.64663774258174</v>
      </c>
    </row>
    <row r="15" spans="1:12" ht="9" customHeight="1">
      <c r="A15" s="21" t="s">
        <v>16</v>
      </c>
      <c r="B15" s="25" t="s">
        <v>10</v>
      </c>
      <c r="C15" s="23" t="s">
        <v>10</v>
      </c>
      <c r="D15" s="24"/>
      <c r="E15" s="25" t="s">
        <v>10</v>
      </c>
      <c r="F15" s="30" t="s">
        <v>10</v>
      </c>
      <c r="G15" s="24"/>
      <c r="H15" s="18" t="str">
        <f>E15</f>
        <v>-</v>
      </c>
      <c r="I15" s="31" t="s">
        <v>10</v>
      </c>
      <c r="J15" s="29"/>
      <c r="K15" s="18">
        <v>59445</v>
      </c>
      <c r="L15" s="28" t="s">
        <v>12</v>
      </c>
    </row>
    <row r="16" spans="1:12" ht="9" customHeight="1">
      <c r="A16" s="21" t="s">
        <v>17</v>
      </c>
      <c r="B16" s="25" t="s">
        <v>10</v>
      </c>
      <c r="C16" s="23" t="s">
        <v>10</v>
      </c>
      <c r="D16" s="24"/>
      <c r="E16" s="25" t="s">
        <v>10</v>
      </c>
      <c r="F16" s="30" t="s">
        <v>10</v>
      </c>
      <c r="G16" s="24"/>
      <c r="H16" s="27" t="s">
        <v>10</v>
      </c>
      <c r="I16" s="31" t="s">
        <v>10</v>
      </c>
      <c r="J16" s="29"/>
      <c r="K16" s="18">
        <v>852876.68</v>
      </c>
      <c r="L16" s="28">
        <f t="shared" si="0"/>
        <v>0.2824263241167259</v>
      </c>
    </row>
    <row r="17" spans="1:12" ht="9" customHeight="1">
      <c r="A17" s="21" t="s">
        <v>18</v>
      </c>
      <c r="B17" s="25" t="s">
        <v>10</v>
      </c>
      <c r="C17" s="23" t="s">
        <v>10</v>
      </c>
      <c r="D17" s="24"/>
      <c r="E17" s="25" t="s">
        <v>10</v>
      </c>
      <c r="F17" s="30" t="s">
        <v>10</v>
      </c>
      <c r="G17" s="24"/>
      <c r="H17" s="18" t="str">
        <f>E17</f>
        <v>-</v>
      </c>
      <c r="I17" s="31" t="s">
        <v>10</v>
      </c>
      <c r="J17" s="29"/>
      <c r="K17" s="18">
        <v>3306158.13</v>
      </c>
      <c r="L17" s="28">
        <f t="shared" si="0"/>
        <v>1.0948195788452422</v>
      </c>
    </row>
    <row r="18" spans="1:12" ht="9" customHeight="1">
      <c r="A18" s="21" t="s">
        <v>19</v>
      </c>
      <c r="B18" s="25" t="s">
        <v>10</v>
      </c>
      <c r="C18" s="30" t="s">
        <v>10</v>
      </c>
      <c r="D18" s="24"/>
      <c r="E18" s="25" t="s">
        <v>10</v>
      </c>
      <c r="F18" s="26" t="s">
        <v>10</v>
      </c>
      <c r="G18" s="24"/>
      <c r="H18" s="27" t="s">
        <v>10</v>
      </c>
      <c r="I18" s="31" t="s">
        <v>10</v>
      </c>
      <c r="J18" s="29"/>
      <c r="K18" s="18">
        <v>9433145.21</v>
      </c>
      <c r="L18" s="28">
        <f t="shared" si="0"/>
        <v>3.1237441344035823</v>
      </c>
    </row>
    <row r="19" spans="1:12" ht="9" customHeight="1">
      <c r="A19" s="21" t="s">
        <v>20</v>
      </c>
      <c r="B19" s="16">
        <v>34716</v>
      </c>
      <c r="C19" s="26">
        <f>B19/$B$27*100</f>
        <v>0.2581211450775056</v>
      </c>
      <c r="D19" s="24"/>
      <c r="E19" s="16">
        <v>78423.5</v>
      </c>
      <c r="F19" s="26">
        <f t="shared" si="2"/>
        <v>11.27277748323375</v>
      </c>
      <c r="G19" s="24"/>
      <c r="H19" s="18">
        <f>SUM(B19+E19)</f>
        <v>113139.5</v>
      </c>
      <c r="I19" s="28">
        <f t="shared" si="1"/>
        <v>0.7998444463224919</v>
      </c>
      <c r="J19" s="29"/>
      <c r="K19" s="18">
        <v>193948.2</v>
      </c>
      <c r="L19" s="28">
        <f t="shared" si="0"/>
        <v>0.06422508491503787</v>
      </c>
    </row>
    <row r="20" spans="1:12" ht="9" customHeight="1">
      <c r="A20" s="21" t="s">
        <v>21</v>
      </c>
      <c r="B20" s="16">
        <v>23846</v>
      </c>
      <c r="C20" s="26">
        <f>B20/$B$27*100</f>
        <v>0.1773002887866747</v>
      </c>
      <c r="D20" s="24"/>
      <c r="E20" s="16">
        <v>21831</v>
      </c>
      <c r="F20" s="26">
        <f t="shared" si="2"/>
        <v>3.138039047434455</v>
      </c>
      <c r="G20" s="24"/>
      <c r="H20" s="18">
        <f>SUM(B20+E20)</f>
        <v>45677</v>
      </c>
      <c r="I20" s="28">
        <f t="shared" si="1"/>
        <v>0.32291546961646866</v>
      </c>
      <c r="J20" s="29"/>
      <c r="K20" s="18">
        <v>16943975.95</v>
      </c>
      <c r="L20" s="28">
        <f t="shared" si="0"/>
        <v>5.610922370958376</v>
      </c>
    </row>
    <row r="21" spans="1:12" ht="9" customHeight="1">
      <c r="A21" s="21" t="s">
        <v>22</v>
      </c>
      <c r="B21" s="16">
        <v>17362</v>
      </c>
      <c r="C21" s="26">
        <f>B21/$B$27*100</f>
        <v>0.1290903134242324</v>
      </c>
      <c r="D21" s="24"/>
      <c r="E21" s="16">
        <v>3741</v>
      </c>
      <c r="F21" s="26">
        <f t="shared" si="2"/>
        <v>0.5377400978632356</v>
      </c>
      <c r="G21" s="24"/>
      <c r="H21" s="18">
        <f>SUM(B21+E21)</f>
        <v>21103</v>
      </c>
      <c r="I21" s="28">
        <f t="shared" si="1"/>
        <v>0.14918854467929896</v>
      </c>
      <c r="J21" s="29"/>
      <c r="K21" s="18">
        <v>4194521.86</v>
      </c>
      <c r="L21" s="28">
        <f t="shared" si="0"/>
        <v>1.3889972819365306</v>
      </c>
    </row>
    <row r="22" spans="1:12" ht="9" customHeight="1">
      <c r="A22" s="21" t="s">
        <v>23</v>
      </c>
      <c r="B22" s="25" t="s">
        <v>10</v>
      </c>
      <c r="C22" s="30" t="s">
        <v>10</v>
      </c>
      <c r="D22" s="24"/>
      <c r="E22" s="16">
        <v>3900</v>
      </c>
      <c r="F22" s="26">
        <f t="shared" si="2"/>
        <v>0.560595130089981</v>
      </c>
      <c r="G22" s="24"/>
      <c r="H22" s="18">
        <f>SUM(E22)</f>
        <v>3900</v>
      </c>
      <c r="I22" s="28" t="s">
        <v>12</v>
      </c>
      <c r="J22" s="29"/>
      <c r="K22" s="18">
        <v>357794.5</v>
      </c>
      <c r="L22" s="28">
        <f t="shared" si="0"/>
        <v>0.11848205935725889</v>
      </c>
    </row>
    <row r="23" spans="1:12" ht="9" customHeight="1">
      <c r="A23" s="21" t="s">
        <v>24</v>
      </c>
      <c r="B23" s="25" t="s">
        <v>10</v>
      </c>
      <c r="C23" s="23" t="s">
        <v>10</v>
      </c>
      <c r="D23" s="24"/>
      <c r="E23" s="16">
        <v>4978</v>
      </c>
      <c r="F23" s="26">
        <f t="shared" si="2"/>
        <v>0.7155493737404938</v>
      </c>
      <c r="G23" s="24"/>
      <c r="H23" s="18">
        <f>SUM(E23)</f>
        <v>4978</v>
      </c>
      <c r="I23" s="28" t="s">
        <v>12</v>
      </c>
      <c r="J23" s="29"/>
      <c r="K23" s="18">
        <v>2743887.09</v>
      </c>
      <c r="L23" s="28">
        <f t="shared" si="0"/>
        <v>0.9086260215486721</v>
      </c>
    </row>
    <row r="24" spans="1:12" ht="9" customHeight="1">
      <c r="A24" s="21" t="s">
        <v>25</v>
      </c>
      <c r="B24" s="32">
        <v>53790</v>
      </c>
      <c r="C24" s="26">
        <f>B24/$B$27*100</f>
        <v>0.39994055748700963</v>
      </c>
      <c r="D24" s="33"/>
      <c r="E24" s="32">
        <v>58128.02</v>
      </c>
      <c r="F24" s="26">
        <f t="shared" si="2"/>
        <v>8.355457675326413</v>
      </c>
      <c r="G24" s="33"/>
      <c r="H24" s="18">
        <f>SUM(B24+E24)</f>
        <v>111918.01999999999</v>
      </c>
      <c r="I24" s="28">
        <f t="shared" si="1"/>
        <v>0.7912091421688231</v>
      </c>
      <c r="J24" s="34"/>
      <c r="K24" s="35">
        <v>4029316.31</v>
      </c>
      <c r="L24" s="28">
        <f t="shared" si="0"/>
        <v>1.3342901978945774</v>
      </c>
    </row>
    <row r="25" spans="1:12" ht="9" customHeight="1">
      <c r="A25" s="21" t="s">
        <v>26</v>
      </c>
      <c r="B25" s="25" t="s">
        <v>10</v>
      </c>
      <c r="C25" s="23" t="s">
        <v>10</v>
      </c>
      <c r="D25" s="33"/>
      <c r="E25" s="25" t="s">
        <v>10</v>
      </c>
      <c r="F25" s="26" t="s">
        <v>10</v>
      </c>
      <c r="G25" s="33"/>
      <c r="H25" s="18" t="s">
        <v>10</v>
      </c>
      <c r="I25" s="28" t="s">
        <v>10</v>
      </c>
      <c r="J25" s="34"/>
      <c r="K25" s="35">
        <v>1959108.28</v>
      </c>
      <c r="L25" s="28">
        <f t="shared" si="0"/>
        <v>0.6487500045927407</v>
      </c>
    </row>
    <row r="26" spans="1:12" ht="9" customHeight="1">
      <c r="A26" s="21" t="s">
        <v>27</v>
      </c>
      <c r="B26" s="25" t="s">
        <v>10</v>
      </c>
      <c r="C26" s="23" t="s">
        <v>10</v>
      </c>
      <c r="D26" s="34"/>
      <c r="E26" s="25" t="s">
        <v>10</v>
      </c>
      <c r="F26" s="26" t="s">
        <v>10</v>
      </c>
      <c r="G26" s="34"/>
      <c r="H26" s="18" t="s">
        <v>10</v>
      </c>
      <c r="I26" s="28" t="s">
        <v>10</v>
      </c>
      <c r="J26" s="34"/>
      <c r="K26" s="35">
        <v>1235561.9</v>
      </c>
      <c r="L26" s="28">
        <f t="shared" si="0"/>
        <v>0.40915083483778414</v>
      </c>
    </row>
    <row r="27" spans="1:12" ht="9" customHeight="1">
      <c r="A27" s="36" t="s">
        <v>28</v>
      </c>
      <c r="B27" s="37">
        <f>SUM(B10:B26)</f>
        <v>13449498.68</v>
      </c>
      <c r="C27" s="38">
        <f>1*100</f>
        <v>100</v>
      </c>
      <c r="D27" s="39"/>
      <c r="E27" s="37">
        <f>SUM(E10:E26)</f>
        <v>695689.24</v>
      </c>
      <c r="F27" s="38">
        <f>1*100</f>
        <v>100</v>
      </c>
      <c r="G27" s="39"/>
      <c r="H27" s="37">
        <f>SUM(B27+E27)</f>
        <v>14145187.92</v>
      </c>
      <c r="I27" s="38">
        <f>1*100</f>
        <v>100</v>
      </c>
      <c r="J27" s="39"/>
      <c r="K27" s="37">
        <f>SUM(K10:K26)</f>
        <v>301982006.3399999</v>
      </c>
      <c r="L27" s="38">
        <f>1*100</f>
        <v>100</v>
      </c>
    </row>
    <row r="28" spans="1:12" ht="5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40"/>
    </row>
    <row r="29" spans="1:12" ht="12" customHeight="1">
      <c r="A29" s="42" t="s">
        <v>30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2" customHeight="1">
      <c r="A30" s="43"/>
      <c r="B30" s="40"/>
      <c r="C30" s="40"/>
      <c r="D30" s="40"/>
      <c r="E30" s="40"/>
      <c r="F30" s="44"/>
      <c r="G30" s="40"/>
      <c r="H30" s="40"/>
      <c r="I30" s="44"/>
      <c r="J30" s="40"/>
      <c r="K30" s="40"/>
      <c r="L30" s="44"/>
    </row>
    <row r="32" spans="3:6" ht="12">
      <c r="C32" s="45"/>
      <c r="F32" s="45"/>
    </row>
  </sheetData>
  <mergeCells count="6">
    <mergeCell ref="K4:L4"/>
    <mergeCell ref="A9:L9"/>
    <mergeCell ref="A4:A5"/>
    <mergeCell ref="B4:C4"/>
    <mergeCell ref="E4:F4"/>
    <mergeCell ref="H4:I4"/>
  </mergeCells>
  <printOptions/>
  <pageMargins left="0.75" right="0.75" top="1" bottom="1" header="0.5" footer="0.5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2006-01-31T17:27:45Z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