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9075" activeTab="0"/>
  </bookViews>
  <sheets>
    <sheet name="pres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<sst xmlns="http://schemas.openxmlformats.org/spreadsheetml/2006/main" count="31" uniqueCount="30">
  <si>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</si>
  <si>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</si>
  <si>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</si>
  <si>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</si>
  <si>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</si>
  <si>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</si>
  <si>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</si>
  <si>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</si>
  <si>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</si>
  <si>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</si>
  <si>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</si>
  <si>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</si>
  <si>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</si>
  <si>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</si>
  <si>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</si>
  <si>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</si>
  <si>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</si>
  <si>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</si>
  <si>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</si>
  <si>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</si>
  <si>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</si>
  <si>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</si>
  <si>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</si>
  <si>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</si>
  <si>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</si>
  <si>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</si>
  <si>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</si>
  <si>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ISTAT - Dati provvisori</t>
    </r>
  </si>
  <si>
    <t>TOTALE</t>
  </si>
  <si>
    <t>Tavola 15.14.1 Presenze italiani negli esercizi alberghieri per regione di provenienza e provincia - Anno 2004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</si>
</sst>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3" fontId="8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L16" sqref="L16:L17"/>
    </sheetView>
  </sheetViews>
  <sheetFormatPr defaultColWidth="9.33203125" defaultRowHeight="12.75"/>
  <cols>
    <col min="1" max="1" width="10" style="0" customWidth="1"/>
    <col min="2" max="4" width="10.83203125" style="0" customWidth="1"/>
    <col min="5" max="5" width="1.83203125" style="0" customWidth="1"/>
    <col min="6" max="11" width="10.83203125" style="0" customWidth="1"/>
  </cols>
  <sheetData>
    <row r="2" spans="1:10" ht="12.75">
      <c r="A2" s="1" t="s">
        <v>29</v>
      </c>
      <c r="B2" s="2"/>
      <c r="C2" s="2"/>
      <c r="D2" s="2"/>
      <c r="E2" s="2"/>
      <c r="F2" s="2"/>
      <c r="G2" s="2"/>
      <c r="H2" s="2"/>
      <c r="I2" s="3"/>
      <c r="J2" s="2"/>
    </row>
    <row r="3" spans="1:10" s="7" customFormat="1" ht="12" customHeight="1">
      <c r="A3" s="5"/>
      <c r="B3" s="5"/>
      <c r="C3" s="5"/>
      <c r="D3" s="5"/>
      <c r="E3" s="5"/>
      <c r="F3" s="5"/>
      <c r="G3" s="5"/>
      <c r="H3" s="5"/>
      <c r="I3" s="6"/>
      <c r="J3" s="5"/>
    </row>
    <row r="4" spans="1:10" s="7" customFormat="1" ht="12" customHeight="1">
      <c r="A4" s="8"/>
      <c r="B4" s="8"/>
      <c r="C4" s="8"/>
      <c r="D4" s="8"/>
      <c r="E4" s="8"/>
      <c r="F4" s="8"/>
      <c r="G4" s="8"/>
      <c r="H4" s="8"/>
      <c r="I4" s="9"/>
      <c r="J4" s="8"/>
    </row>
    <row r="5" spans="1:10" s="7" customFormat="1" ht="12" customHeight="1">
      <c r="A5" s="10" t="s">
        <v>0</v>
      </c>
      <c r="B5" s="11">
        <v>2001</v>
      </c>
      <c r="C5" s="11">
        <v>2002</v>
      </c>
      <c r="D5" s="11">
        <v>2003</v>
      </c>
      <c r="E5" s="10"/>
      <c r="F5" s="28">
        <v>2004</v>
      </c>
      <c r="G5" s="28"/>
      <c r="H5" s="28"/>
      <c r="I5" s="28"/>
      <c r="J5" s="28"/>
    </row>
    <row r="6" spans="5:10" s="7" customFormat="1" ht="12" customHeight="1">
      <c r="E6" s="10"/>
      <c r="F6" s="11" t="s">
        <v>1</v>
      </c>
      <c r="G6" s="11" t="s">
        <v>2</v>
      </c>
      <c r="H6" s="11" t="s">
        <v>3</v>
      </c>
      <c r="I6" s="12" t="s">
        <v>4</v>
      </c>
      <c r="J6" s="13" t="s">
        <v>5</v>
      </c>
    </row>
    <row r="7" spans="1:10" s="7" customFormat="1" ht="12" customHeight="1">
      <c r="A7" s="14"/>
      <c r="B7" s="14"/>
      <c r="C7" s="15"/>
      <c r="D7" s="15"/>
      <c r="E7" s="14"/>
      <c r="F7" s="14"/>
      <c r="G7" s="14"/>
      <c r="H7" s="14"/>
      <c r="I7" s="16"/>
      <c r="J7" s="14"/>
    </row>
    <row r="8" spans="1:10" s="7" customFormat="1" ht="12" customHeight="1">
      <c r="A8" s="10"/>
      <c r="B8" s="10"/>
      <c r="E8" s="10"/>
      <c r="F8" s="10"/>
      <c r="G8" s="10"/>
      <c r="H8" s="10"/>
      <c r="I8" s="17"/>
      <c r="J8" s="10"/>
    </row>
    <row r="9" spans="1:10" s="7" customFormat="1" ht="12" customHeight="1">
      <c r="A9" s="18" t="s">
        <v>6</v>
      </c>
      <c r="B9" s="6">
        <v>1738346</v>
      </c>
      <c r="C9" s="6">
        <v>1643945</v>
      </c>
      <c r="D9" s="6">
        <v>1665508</v>
      </c>
      <c r="E9" s="6"/>
      <c r="F9" s="6">
        <v>372673</v>
      </c>
      <c r="G9" s="6">
        <v>984579</v>
      </c>
      <c r="H9" s="6">
        <f>90033+83930</f>
        <v>173963</v>
      </c>
      <c r="I9" s="6">
        <v>56881</v>
      </c>
      <c r="J9" s="19">
        <f>SUM(F9:I9)</f>
        <v>1588096</v>
      </c>
    </row>
    <row r="10" spans="1:10" s="7" customFormat="1" ht="12" customHeight="1">
      <c r="A10" s="18" t="s">
        <v>7</v>
      </c>
      <c r="B10" s="6">
        <v>61429</v>
      </c>
      <c r="C10" s="6">
        <v>54273</v>
      </c>
      <c r="D10" s="6">
        <v>64278</v>
      </c>
      <c r="E10" s="6"/>
      <c r="F10" s="6">
        <v>14117</v>
      </c>
      <c r="G10" s="6">
        <v>34684</v>
      </c>
      <c r="H10" s="6">
        <f>3643+3111</f>
        <v>6754</v>
      </c>
      <c r="I10" s="6">
        <v>1780</v>
      </c>
      <c r="J10" s="19">
        <f>SUM(F10:I10)</f>
        <v>57335</v>
      </c>
    </row>
    <row r="11" spans="1:10" s="7" customFormat="1" ht="12" customHeight="1">
      <c r="A11" s="18" t="s">
        <v>8</v>
      </c>
      <c r="B11" s="6">
        <v>3601552</v>
      </c>
      <c r="C11" s="6">
        <v>3458260</v>
      </c>
      <c r="D11" s="6">
        <v>3394139</v>
      </c>
      <c r="E11" s="6"/>
      <c r="F11" s="6">
        <v>641826</v>
      </c>
      <c r="G11" s="6">
        <v>1951925</v>
      </c>
      <c r="H11" s="6">
        <f>184858+264960</f>
        <v>449818</v>
      </c>
      <c r="I11" s="6">
        <v>153879</v>
      </c>
      <c r="J11" s="19">
        <f>SUM(F11:I11)</f>
        <v>3197448</v>
      </c>
    </row>
    <row r="12" spans="1:10" s="7" customFormat="1" ht="12" customHeight="1">
      <c r="A12" s="18" t="s">
        <v>9</v>
      </c>
      <c r="B12" s="6">
        <f>SUM(B13:B14)</f>
        <v>58458</v>
      </c>
      <c r="C12" s="6">
        <v>56930</v>
      </c>
      <c r="D12" s="6">
        <v>54662</v>
      </c>
      <c r="E12" s="6"/>
      <c r="F12" s="6">
        <f>+F13+F14</f>
        <v>12992</v>
      </c>
      <c r="G12" s="6">
        <f>+G13+G14</f>
        <v>12964</v>
      </c>
      <c r="H12" s="6">
        <f>+H13+H14</f>
        <v>19739</v>
      </c>
      <c r="I12" s="6">
        <f>+I13+I14</f>
        <v>8508</v>
      </c>
      <c r="J12" s="19">
        <f>+J13+J14</f>
        <v>54203</v>
      </c>
    </row>
    <row r="13" spans="1:10" s="7" customFormat="1" ht="12" customHeight="1">
      <c r="A13" s="20" t="s">
        <v>10</v>
      </c>
      <c r="B13" s="21">
        <v>26643</v>
      </c>
      <c r="C13" s="21">
        <v>27757</v>
      </c>
      <c r="D13" s="21">
        <v>24185</v>
      </c>
      <c r="E13" s="21"/>
      <c r="F13" s="21">
        <v>6828</v>
      </c>
      <c r="G13" s="21">
        <v>5219</v>
      </c>
      <c r="H13" s="21">
        <f>4815+2406</f>
        <v>7221</v>
      </c>
      <c r="I13" s="21">
        <v>4250</v>
      </c>
      <c r="J13" s="22">
        <f aca="true" t="shared" si="0" ref="J13:J30">SUM(F13:I13)</f>
        <v>23518</v>
      </c>
    </row>
    <row r="14" spans="1:10" s="7" customFormat="1" ht="12" customHeight="1">
      <c r="A14" s="20" t="s">
        <v>11</v>
      </c>
      <c r="B14" s="21">
        <v>31815</v>
      </c>
      <c r="C14" s="21">
        <v>29173</v>
      </c>
      <c r="D14" s="21">
        <v>30477</v>
      </c>
      <c r="E14" s="21"/>
      <c r="F14" s="21">
        <v>6164</v>
      </c>
      <c r="G14" s="21">
        <v>7745</v>
      </c>
      <c r="H14" s="21">
        <f>7529+4989</f>
        <v>12518</v>
      </c>
      <c r="I14" s="21">
        <v>4258</v>
      </c>
      <c r="J14" s="22">
        <f t="shared" si="0"/>
        <v>30685</v>
      </c>
    </row>
    <row r="15" spans="1:10" s="7" customFormat="1" ht="12" customHeight="1">
      <c r="A15" s="18" t="s">
        <v>12</v>
      </c>
      <c r="B15" s="6">
        <v>277219</v>
      </c>
      <c r="C15" s="6">
        <v>262927</v>
      </c>
      <c r="D15" s="6">
        <v>266285</v>
      </c>
      <c r="E15" s="6"/>
      <c r="F15" s="6">
        <v>52750</v>
      </c>
      <c r="G15" s="6">
        <v>60399</v>
      </c>
      <c r="H15" s="6">
        <f>66980+36853</f>
        <v>103833</v>
      </c>
      <c r="I15" s="6">
        <v>38015</v>
      </c>
      <c r="J15" s="19">
        <f t="shared" si="0"/>
        <v>254997</v>
      </c>
    </row>
    <row r="16" spans="1:10" s="7" customFormat="1" ht="12" customHeight="1">
      <c r="A16" s="23" t="s">
        <v>13</v>
      </c>
      <c r="B16" s="6">
        <v>62304</v>
      </c>
      <c r="C16" s="6">
        <v>59261</v>
      </c>
      <c r="D16" s="6">
        <v>67037</v>
      </c>
      <c r="E16" s="6"/>
      <c r="F16" s="6">
        <v>7179</v>
      </c>
      <c r="G16" s="6">
        <v>8587</v>
      </c>
      <c r="H16" s="6">
        <f>23283+12001</f>
        <v>35284</v>
      </c>
      <c r="I16" s="6">
        <v>7793</v>
      </c>
      <c r="J16" s="19">
        <f t="shared" si="0"/>
        <v>58843</v>
      </c>
    </row>
    <row r="17" spans="1:10" s="7" customFormat="1" ht="12" customHeight="1">
      <c r="A17" s="24" t="s">
        <v>5</v>
      </c>
      <c r="B17" s="19">
        <v>370930</v>
      </c>
      <c r="C17" s="19">
        <v>362262</v>
      </c>
      <c r="D17" s="19">
        <v>348058</v>
      </c>
      <c r="E17" s="19"/>
      <c r="F17" s="19">
        <v>62656</v>
      </c>
      <c r="G17" s="19">
        <v>102226</v>
      </c>
      <c r="H17" s="19">
        <f>80087+45592</f>
        <v>125679</v>
      </c>
      <c r="I17" s="19">
        <v>28650</v>
      </c>
      <c r="J17" s="19">
        <f t="shared" si="0"/>
        <v>319211</v>
      </c>
    </row>
    <row r="18" spans="1:10" s="7" customFormat="1" ht="12" customHeight="1">
      <c r="A18" s="23" t="s">
        <v>14</v>
      </c>
      <c r="B18" s="6">
        <v>503811</v>
      </c>
      <c r="C18" s="6">
        <v>497023</v>
      </c>
      <c r="D18" s="6">
        <v>492958</v>
      </c>
      <c r="E18" s="6"/>
      <c r="F18" s="6">
        <v>109126</v>
      </c>
      <c r="G18" s="6">
        <v>160094</v>
      </c>
      <c r="H18" s="6">
        <f>61028+82524</f>
        <v>143552</v>
      </c>
      <c r="I18" s="6">
        <v>51768</v>
      </c>
      <c r="J18" s="19">
        <f t="shared" si="0"/>
        <v>464540</v>
      </c>
    </row>
    <row r="19" spans="1:10" s="7" customFormat="1" ht="12" customHeight="1">
      <c r="A19" s="23" t="s">
        <v>15</v>
      </c>
      <c r="B19" s="6">
        <v>223789</v>
      </c>
      <c r="C19" s="6">
        <v>214771</v>
      </c>
      <c r="D19" s="6">
        <v>200809</v>
      </c>
      <c r="E19" s="6"/>
      <c r="F19" s="6">
        <v>52453</v>
      </c>
      <c r="G19" s="6">
        <v>35206</v>
      </c>
      <c r="H19" s="6">
        <f>55213+29684</f>
        <v>84897</v>
      </c>
      <c r="I19" s="6">
        <v>33787</v>
      </c>
      <c r="J19" s="19">
        <f t="shared" si="0"/>
        <v>206343</v>
      </c>
    </row>
    <row r="20" spans="1:10" s="7" customFormat="1" ht="12" customHeight="1">
      <c r="A20" s="23" t="s">
        <v>16</v>
      </c>
      <c r="B20" s="6">
        <v>39529</v>
      </c>
      <c r="C20" s="6">
        <v>41654</v>
      </c>
      <c r="D20" s="6">
        <v>40474</v>
      </c>
      <c r="E20" s="6"/>
      <c r="F20" s="6">
        <v>8528</v>
      </c>
      <c r="G20" s="6">
        <v>7085</v>
      </c>
      <c r="H20" s="6">
        <f>12969+5643</f>
        <v>18612</v>
      </c>
      <c r="I20" s="6">
        <v>5354</v>
      </c>
      <c r="J20" s="19">
        <f t="shared" si="0"/>
        <v>39579</v>
      </c>
    </row>
    <row r="21" spans="1:10" s="7" customFormat="1" ht="12" customHeight="1">
      <c r="A21" s="23" t="s">
        <v>17</v>
      </c>
      <c r="B21" s="6">
        <v>58920</v>
      </c>
      <c r="C21" s="6">
        <v>63483</v>
      </c>
      <c r="D21" s="6">
        <v>58191</v>
      </c>
      <c r="E21" s="6"/>
      <c r="F21" s="6">
        <v>11557</v>
      </c>
      <c r="G21" s="6">
        <v>9290</v>
      </c>
      <c r="H21" s="6">
        <f>19801+8080</f>
        <v>27881</v>
      </c>
      <c r="I21" s="6">
        <v>8287</v>
      </c>
      <c r="J21" s="19">
        <f t="shared" si="0"/>
        <v>57015</v>
      </c>
    </row>
    <row r="22" spans="1:10" s="7" customFormat="1" ht="12" customHeight="1">
      <c r="A22" s="23" t="s">
        <v>18</v>
      </c>
      <c r="B22" s="6">
        <v>371189</v>
      </c>
      <c r="C22" s="6">
        <v>371685</v>
      </c>
      <c r="D22" s="6">
        <v>364589</v>
      </c>
      <c r="E22" s="6"/>
      <c r="F22" s="6">
        <v>70727</v>
      </c>
      <c r="G22" s="6">
        <v>44922</v>
      </c>
      <c r="H22" s="6">
        <f>176801+51469</f>
        <v>228270</v>
      </c>
      <c r="I22" s="6">
        <v>48067</v>
      </c>
      <c r="J22" s="19">
        <f t="shared" si="0"/>
        <v>391986</v>
      </c>
    </row>
    <row r="23" spans="1:10" s="7" customFormat="1" ht="12" customHeight="1">
      <c r="A23" s="23" t="s">
        <v>19</v>
      </c>
      <c r="B23" s="6">
        <v>50078</v>
      </c>
      <c r="C23" s="6">
        <v>46711</v>
      </c>
      <c r="D23" s="6">
        <v>43109</v>
      </c>
      <c r="E23" s="6"/>
      <c r="F23" s="6">
        <v>12869</v>
      </c>
      <c r="G23" s="6">
        <v>10345</v>
      </c>
      <c r="H23" s="6">
        <f>13975+4630</f>
        <v>18605</v>
      </c>
      <c r="I23" s="6">
        <v>4891</v>
      </c>
      <c r="J23" s="19">
        <f t="shared" si="0"/>
        <v>46710</v>
      </c>
    </row>
    <row r="24" spans="1:10" s="7" customFormat="1" ht="12" customHeight="1">
      <c r="A24" s="23" t="s">
        <v>20</v>
      </c>
      <c r="B24" s="6">
        <v>13364</v>
      </c>
      <c r="C24" s="6">
        <v>9741</v>
      </c>
      <c r="D24" s="6">
        <v>9724</v>
      </c>
      <c r="E24" s="6"/>
      <c r="F24" s="6">
        <v>4164</v>
      </c>
      <c r="G24" s="6">
        <v>2562</v>
      </c>
      <c r="H24" s="6">
        <f>3180+2093</f>
        <v>5273</v>
      </c>
      <c r="I24" s="6">
        <v>784</v>
      </c>
      <c r="J24" s="19">
        <f t="shared" si="0"/>
        <v>12783</v>
      </c>
    </row>
    <row r="25" spans="1:10" s="7" customFormat="1" ht="12" customHeight="1">
      <c r="A25" s="23" t="s">
        <v>21</v>
      </c>
      <c r="B25" s="6">
        <v>248425</v>
      </c>
      <c r="C25" s="6">
        <v>255661</v>
      </c>
      <c r="D25" s="6">
        <v>241293</v>
      </c>
      <c r="E25" s="6"/>
      <c r="F25" s="6">
        <v>75314</v>
      </c>
      <c r="G25" s="6">
        <v>47184</v>
      </c>
      <c r="H25" s="6">
        <f>76611+30304</f>
        <v>106915</v>
      </c>
      <c r="I25" s="6">
        <v>21955</v>
      </c>
      <c r="J25" s="19">
        <f t="shared" si="0"/>
        <v>251368</v>
      </c>
    </row>
    <row r="26" spans="1:10" s="7" customFormat="1" ht="12" customHeight="1">
      <c r="A26" s="23" t="s">
        <v>22</v>
      </c>
      <c r="B26" s="6">
        <v>131697</v>
      </c>
      <c r="C26" s="6">
        <v>114249</v>
      </c>
      <c r="D26" s="6">
        <v>115247</v>
      </c>
      <c r="E26" s="6"/>
      <c r="F26" s="6">
        <v>32682</v>
      </c>
      <c r="G26" s="6">
        <v>20876</v>
      </c>
      <c r="H26" s="6">
        <f>40012+13264</f>
        <v>53276</v>
      </c>
      <c r="I26" s="6">
        <v>14045</v>
      </c>
      <c r="J26" s="19">
        <f t="shared" si="0"/>
        <v>120879</v>
      </c>
    </row>
    <row r="27" spans="1:10" s="7" customFormat="1" ht="12" customHeight="1">
      <c r="A27" s="23" t="s">
        <v>23</v>
      </c>
      <c r="B27" s="6">
        <v>18230</v>
      </c>
      <c r="C27" s="6">
        <v>18377</v>
      </c>
      <c r="D27" s="6">
        <v>17529</v>
      </c>
      <c r="E27" s="6"/>
      <c r="F27" s="6">
        <v>3752</v>
      </c>
      <c r="G27" s="6">
        <v>5722</v>
      </c>
      <c r="H27" s="6">
        <f>5492+3419</f>
        <v>8911</v>
      </c>
      <c r="I27" s="6">
        <v>1814</v>
      </c>
      <c r="J27" s="19">
        <f t="shared" si="0"/>
        <v>20199</v>
      </c>
    </row>
    <row r="28" spans="1:10" s="7" customFormat="1" ht="12" customHeight="1">
      <c r="A28" s="23" t="s">
        <v>24</v>
      </c>
      <c r="B28" s="6">
        <v>54635</v>
      </c>
      <c r="C28" s="6">
        <v>54703</v>
      </c>
      <c r="D28" s="6">
        <v>57237</v>
      </c>
      <c r="E28" s="6"/>
      <c r="F28" s="6">
        <v>14830</v>
      </c>
      <c r="G28" s="6">
        <v>17482</v>
      </c>
      <c r="H28" s="6">
        <f>16451+5361</f>
        <v>21812</v>
      </c>
      <c r="I28" s="6">
        <v>4704</v>
      </c>
      <c r="J28" s="19">
        <f t="shared" si="0"/>
        <v>58828</v>
      </c>
    </row>
    <row r="29" spans="1:10" s="7" customFormat="1" ht="12" customHeight="1">
      <c r="A29" s="23" t="s">
        <v>25</v>
      </c>
      <c r="B29" s="6">
        <v>142067</v>
      </c>
      <c r="C29" s="6">
        <v>140632</v>
      </c>
      <c r="D29" s="6">
        <v>133370</v>
      </c>
      <c r="E29" s="6"/>
      <c r="F29" s="6">
        <v>32486</v>
      </c>
      <c r="G29" s="6">
        <v>22071</v>
      </c>
      <c r="H29" s="6">
        <f>57265+12723</f>
        <v>69988</v>
      </c>
      <c r="I29" s="6">
        <v>10129</v>
      </c>
      <c r="J29" s="19">
        <f t="shared" si="0"/>
        <v>134674</v>
      </c>
    </row>
    <row r="30" spans="1:10" s="7" customFormat="1" ht="12" customHeight="1">
      <c r="A30" s="18" t="s">
        <v>26</v>
      </c>
      <c r="B30" s="6">
        <v>55003</v>
      </c>
      <c r="C30" s="6">
        <v>51509</v>
      </c>
      <c r="D30" s="6">
        <v>49867</v>
      </c>
      <c r="E30" s="6"/>
      <c r="F30" s="6">
        <v>7190</v>
      </c>
      <c r="G30" s="6">
        <v>9543</v>
      </c>
      <c r="H30" s="6">
        <f>23883+4645</f>
        <v>28528</v>
      </c>
      <c r="I30" s="6">
        <v>3938</v>
      </c>
      <c r="J30" s="19">
        <f t="shared" si="0"/>
        <v>49199</v>
      </c>
    </row>
    <row r="31" spans="1:10" s="7" customFormat="1" ht="12" customHeight="1">
      <c r="A31" s="25" t="s">
        <v>28</v>
      </c>
      <c r="B31" s="26">
        <f>SUM(B9:B30)-B12</f>
        <v>8080975</v>
      </c>
      <c r="C31" s="19">
        <v>7778057</v>
      </c>
      <c r="D31" s="19">
        <v>7684364</v>
      </c>
      <c r="E31" s="19"/>
      <c r="F31" s="19">
        <f>+F9+F10+F11+F12+F15+F16+F17+F18+F19+F20+F21+F22+F23+F24+F25+F26+F27+F28+F29+F30</f>
        <v>1599871</v>
      </c>
      <c r="G31" s="19">
        <f>+G9+G10+G11+G12+G15+G16+G17+G18+G19+G20+G21+G22+G23+G24+G25+G26+G27+G28+G29+G30</f>
        <v>3547746</v>
      </c>
      <c r="H31" s="19">
        <f>+H9+H10+H11+H12+H15+H16+H17+H18+H19+H20+H21+H22+H23+H24+H25+H26+H27+H28+H29+H30</f>
        <v>1731590</v>
      </c>
      <c r="I31" s="19">
        <f>+I9+I10+I11+I12+I15+I16+I17+I18+I19+I20+I21+I22+I23+I24+I25+I26+I27+I28+I29+I30</f>
        <v>505029</v>
      </c>
      <c r="J31" s="19">
        <f>+J9+J10+J11+J12+J15+J16+J17+J18+J19+J20+J21+J22+J23+J24+J25+J26+J27+J28+J29+J30</f>
        <v>7384236</v>
      </c>
    </row>
    <row r="32" spans="1:10" s="7" customFormat="1" ht="12" customHeight="1">
      <c r="A32" s="27"/>
      <c r="B32" s="14"/>
      <c r="C32" s="14"/>
      <c r="D32" s="14"/>
      <c r="E32" s="14"/>
      <c r="F32" s="14"/>
      <c r="G32" s="14"/>
      <c r="H32" s="14"/>
      <c r="I32" s="16"/>
      <c r="J32" s="14"/>
    </row>
    <row r="33" spans="1:10" s="7" customFormat="1" ht="12" customHeight="1">
      <c r="A33" s="4" t="s">
        <v>27</v>
      </c>
      <c r="B33" s="5"/>
      <c r="C33" s="5"/>
      <c r="D33" s="5"/>
      <c r="E33" s="5"/>
      <c r="F33" s="5"/>
      <c r="G33" s="5"/>
      <c r="H33" s="5"/>
      <c r="I33" s="6"/>
      <c r="J33" s="5"/>
    </row>
    <row r="34" ht="12" customHeight="1"/>
    <row r="35" ht="12" customHeight="1"/>
  </sheetData>
  <mergeCells count="1">
    <mergeCell ref="F5:J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cp:lastPrinted>2004-12-06T11:35:14Z</cp:lastPrinted>
  <dcterms:created xsi:type="dcterms:W3CDTF">2002-11-25T14:17:27Z</dcterms:created>
  <dcterms:modified xsi:type="dcterms:W3CDTF">2005-12-14T14:49:26Z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927189871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