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<sst xmlns="http://schemas.openxmlformats.org/spreadsheetml/2006/main" count="73" uniqueCount="52">
  <si>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</si>
  <si>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</si>
  <si>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</si>
  <si>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</si>
  <si>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</si>
  <si>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</si>
  <si>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</si>
  <si>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</si>
  <si>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</si>
  <si>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</si>
  <si>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</si>
  <si>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</si>
  <si>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</si>
  <si>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</si>
  <si>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</si>
  <si>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</si>
  <si>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</si>
  <si>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</si>
  <si>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</si>
  <si>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</si>
  <si>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</si>
  <si>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</si>
  <si>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</si>
  <si>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</si>
  <si>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</si>
  <si>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</si>
  <si>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</si>
  <si>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</si>
  <si>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</si>
  <si>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</si>
  <si>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</si>
  <si>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</si>
  <si>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</si>
  <si>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</si>
  <si>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</si>
  <si>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</si>
  <si>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</si>
  <si>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</si>
  <si>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</si>
  <si>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</si>
  <si>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</si>
  <si>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</si>
  <si>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</si>
  <si>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Tavola 15.19 Arrivi stranieri negli esercizi complessivi per paese di provenienza e provincia - Anno 2006</t>
  </si>
  <si>
    <t>Estonia</t>
  </si>
  <si>
    <t>Lettonia</t>
  </si>
  <si>
    <t>Lituania</t>
  </si>
  <si>
    <t>Malta</t>
  </si>
  <si>
    <t>Cipro</t>
  </si>
  <si>
    <t>….</t>
  </si>
  <si>
    <t>UNIONE EUROPEA (U.E. 25)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</si>
  <si>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 Malta e Cipro</t>
    </r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</si>
</sst>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b/>
      <sz val="7"/>
      <name val="Arial"/>
      <family val="2"/>
    </font>
    <font>
      <sz val="7"/>
      <name val="Times New Roman"/>
      <family val="0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7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20.83203125" style="0" customWidth="1"/>
    <col min="2" max="4" width="9.33203125" style="4" customWidth="1"/>
    <col min="5" max="5" width="1.3359375" style="0" customWidth="1"/>
    <col min="6" max="9" width="8.83203125" style="0" customWidth="1"/>
    <col min="10" max="10" width="9.83203125" style="7" customWidth="1"/>
  </cols>
  <sheetData>
    <row r="2" spans="1:10" ht="12.75">
      <c r="A2" s="1" t="s">
        <v>43</v>
      </c>
      <c r="B2" s="2"/>
      <c r="C2" s="2"/>
      <c r="D2" s="2"/>
      <c r="E2" s="2"/>
      <c r="F2" s="2"/>
      <c r="G2" s="3"/>
      <c r="H2" s="2"/>
      <c r="I2" s="2"/>
      <c r="J2" s="6"/>
    </row>
    <row r="3" spans="1:10" s="11" customFormat="1" ht="12" customHeight="1">
      <c r="A3" s="8"/>
      <c r="B3" s="8"/>
      <c r="C3" s="8"/>
      <c r="D3" s="8"/>
      <c r="E3" s="8"/>
      <c r="F3" s="8"/>
      <c r="G3" s="9"/>
      <c r="H3" s="8"/>
      <c r="I3" s="8"/>
      <c r="J3" s="10"/>
    </row>
    <row r="4" spans="1:10" s="11" customFormat="1" ht="12" customHeight="1">
      <c r="A4" s="12"/>
      <c r="B4" s="12"/>
      <c r="C4" s="12"/>
      <c r="D4" s="12"/>
      <c r="E4" s="12"/>
      <c r="F4" s="12"/>
      <c r="G4" s="13"/>
      <c r="H4" s="12"/>
      <c r="I4" s="12"/>
      <c r="J4" s="14"/>
    </row>
    <row r="5" spans="1:10" s="11" customFormat="1" ht="12" customHeight="1">
      <c r="A5" s="15" t="s">
        <v>42</v>
      </c>
      <c r="B5" s="16">
        <v>2003</v>
      </c>
      <c r="C5" s="16">
        <v>2004</v>
      </c>
      <c r="D5" s="16">
        <v>2005</v>
      </c>
      <c r="E5" s="15"/>
      <c r="F5" s="39">
        <v>2006</v>
      </c>
      <c r="G5" s="40"/>
      <c r="H5" s="40"/>
      <c r="I5" s="40"/>
      <c r="J5" s="40"/>
    </row>
    <row r="6" spans="2:10" s="11" customFormat="1" ht="12" customHeight="1">
      <c r="B6" s="8"/>
      <c r="C6" s="8"/>
      <c r="D6" s="8"/>
      <c r="E6" s="15"/>
      <c r="F6" s="16" t="s">
        <v>0</v>
      </c>
      <c r="G6" s="17" t="s">
        <v>1</v>
      </c>
      <c r="H6" s="16" t="s">
        <v>2</v>
      </c>
      <c r="I6" s="16" t="s">
        <v>3</v>
      </c>
      <c r="J6" s="18" t="s">
        <v>4</v>
      </c>
    </row>
    <row r="7" spans="1:10" s="11" customFormat="1" ht="12" customHeight="1">
      <c r="A7" s="19"/>
      <c r="B7" s="19"/>
      <c r="C7" s="19"/>
      <c r="D7" s="19"/>
      <c r="E7" s="19"/>
      <c r="F7" s="19"/>
      <c r="G7" s="20"/>
      <c r="H7" s="21"/>
      <c r="I7" s="19"/>
      <c r="J7" s="22"/>
    </row>
    <row r="8" spans="1:10" s="11" customFormat="1" ht="12" customHeight="1">
      <c r="A8" s="15"/>
      <c r="B8" s="8"/>
      <c r="C8" s="8"/>
      <c r="D8" s="8"/>
      <c r="E8" s="15"/>
      <c r="F8" s="15"/>
      <c r="G8" s="23"/>
      <c r="H8" s="15"/>
      <c r="I8" s="15"/>
      <c r="J8" s="24"/>
    </row>
    <row r="9" spans="1:10" s="11" customFormat="1" ht="12" customHeight="1">
      <c r="A9" s="25" t="s">
        <v>50</v>
      </c>
      <c r="B9" s="8"/>
      <c r="C9" s="8"/>
      <c r="D9" s="8"/>
      <c r="E9" s="15"/>
      <c r="F9" s="15"/>
      <c r="G9" s="23"/>
      <c r="H9" s="15"/>
      <c r="I9" s="15"/>
      <c r="J9" s="24"/>
    </row>
    <row r="10" spans="1:10" s="11" customFormat="1" ht="12" customHeight="1">
      <c r="A10" s="26" t="s">
        <v>5</v>
      </c>
      <c r="B10" s="9">
        <v>5138</v>
      </c>
      <c r="C10" s="9">
        <v>6296</v>
      </c>
      <c r="D10" s="9">
        <v>6055</v>
      </c>
      <c r="E10" s="9"/>
      <c r="F10" s="9">
        <v>1262</v>
      </c>
      <c r="G10" s="9">
        <v>1195</v>
      </c>
      <c r="H10" s="9">
        <f>1770+907</f>
        <v>2677</v>
      </c>
      <c r="I10" s="9">
        <v>798</v>
      </c>
      <c r="J10" s="27">
        <f>SUM(F10:I10)</f>
        <v>5932</v>
      </c>
    </row>
    <row r="11" spans="1:10" s="11" customFormat="1" ht="12" customHeight="1">
      <c r="A11" s="26" t="s">
        <v>6</v>
      </c>
      <c r="B11" s="9">
        <v>20016</v>
      </c>
      <c r="C11" s="9">
        <v>20555</v>
      </c>
      <c r="D11" s="9">
        <v>19282</v>
      </c>
      <c r="E11" s="9"/>
      <c r="F11" s="9">
        <v>6514</v>
      </c>
      <c r="G11" s="9">
        <v>4877</v>
      </c>
      <c r="H11" s="9">
        <f>4088+3455</f>
        <v>7543</v>
      </c>
      <c r="I11" s="9">
        <v>3949</v>
      </c>
      <c r="J11" s="27">
        <f aca="true" t="shared" si="0" ref="J11:J20">SUM(F11:I11)</f>
        <v>22883</v>
      </c>
    </row>
    <row r="12" spans="1:10" s="11" customFormat="1" ht="12" customHeight="1">
      <c r="A12" s="26" t="s">
        <v>7</v>
      </c>
      <c r="B12" s="9">
        <v>12383</v>
      </c>
      <c r="C12" s="9">
        <v>13419</v>
      </c>
      <c r="D12" s="9">
        <v>14894</v>
      </c>
      <c r="E12" s="9"/>
      <c r="F12" s="9">
        <v>3470</v>
      </c>
      <c r="G12" s="9">
        <v>4489</v>
      </c>
      <c r="H12" s="9">
        <f>2638+2385</f>
        <v>5023</v>
      </c>
      <c r="I12" s="9">
        <v>2972</v>
      </c>
      <c r="J12" s="27">
        <f t="shared" si="0"/>
        <v>15954</v>
      </c>
    </row>
    <row r="13" spans="1:10" s="11" customFormat="1" ht="12" customHeight="1">
      <c r="A13" s="26" t="s">
        <v>8</v>
      </c>
      <c r="B13" s="9">
        <v>7201</v>
      </c>
      <c r="C13" s="9">
        <v>6987</v>
      </c>
      <c r="D13" s="9">
        <v>6660</v>
      </c>
      <c r="E13" s="9"/>
      <c r="F13" s="9">
        <v>1293</v>
      </c>
      <c r="G13" s="9">
        <v>980</v>
      </c>
      <c r="H13" s="9">
        <f>1299+1396</f>
        <v>2695</v>
      </c>
      <c r="I13" s="9">
        <v>1627</v>
      </c>
      <c r="J13" s="27">
        <f t="shared" si="0"/>
        <v>6595</v>
      </c>
    </row>
    <row r="14" spans="1:10" s="11" customFormat="1" ht="12" customHeight="1">
      <c r="A14" s="26" t="s">
        <v>9</v>
      </c>
      <c r="B14" s="9">
        <v>82878</v>
      </c>
      <c r="C14" s="9">
        <v>77899</v>
      </c>
      <c r="D14" s="9">
        <v>68930</v>
      </c>
      <c r="E14" s="9"/>
      <c r="F14" s="9">
        <v>18787</v>
      </c>
      <c r="G14" s="9">
        <v>7015</v>
      </c>
      <c r="H14" s="9">
        <f>17597+15836</f>
        <v>33433</v>
      </c>
      <c r="I14" s="9">
        <v>12544</v>
      </c>
      <c r="J14" s="27">
        <f t="shared" si="0"/>
        <v>71779</v>
      </c>
    </row>
    <row r="15" spans="1:10" s="11" customFormat="1" ht="12" customHeight="1">
      <c r="A15" s="26" t="s">
        <v>10</v>
      </c>
      <c r="B15" s="9">
        <v>51676</v>
      </c>
      <c r="C15" s="9">
        <v>54978</v>
      </c>
      <c r="D15" s="9">
        <v>60064</v>
      </c>
      <c r="E15" s="9"/>
      <c r="F15" s="9">
        <v>11574</v>
      </c>
      <c r="G15" s="9">
        <v>16946</v>
      </c>
      <c r="H15" s="9">
        <f>10487+7267</f>
        <v>17754</v>
      </c>
      <c r="I15" s="9">
        <v>17193</v>
      </c>
      <c r="J15" s="27">
        <f t="shared" si="0"/>
        <v>63467</v>
      </c>
    </row>
    <row r="16" spans="1:10" s="11" customFormat="1" ht="12" customHeight="1">
      <c r="A16" s="26" t="s">
        <v>11</v>
      </c>
      <c r="B16" s="9">
        <v>21273</v>
      </c>
      <c r="C16" s="9">
        <v>20545</v>
      </c>
      <c r="D16" s="9">
        <v>20726</v>
      </c>
      <c r="E16" s="9"/>
      <c r="F16" s="9">
        <v>5913</v>
      </c>
      <c r="G16" s="9">
        <v>4171</v>
      </c>
      <c r="H16" s="9">
        <f>5536+3649</f>
        <v>9185</v>
      </c>
      <c r="I16" s="9">
        <v>3481</v>
      </c>
      <c r="J16" s="27">
        <f t="shared" si="0"/>
        <v>22750</v>
      </c>
    </row>
    <row r="17" spans="1:10" s="11" customFormat="1" ht="12" customHeight="1">
      <c r="A17" s="28" t="s">
        <v>12</v>
      </c>
      <c r="B17" s="9">
        <v>1415</v>
      </c>
      <c r="C17" s="9">
        <v>1538</v>
      </c>
      <c r="D17" s="9">
        <v>1384</v>
      </c>
      <c r="E17" s="9"/>
      <c r="F17" s="9">
        <v>288</v>
      </c>
      <c r="G17" s="9">
        <v>319</v>
      </c>
      <c r="H17" s="9">
        <v>670</v>
      </c>
      <c r="I17" s="9">
        <v>260</v>
      </c>
      <c r="J17" s="27">
        <f t="shared" si="0"/>
        <v>1537</v>
      </c>
    </row>
    <row r="18" spans="1:10" s="11" customFormat="1" ht="12" customHeight="1">
      <c r="A18" s="28" t="s">
        <v>13</v>
      </c>
      <c r="B18" s="9">
        <v>266921</v>
      </c>
      <c r="C18" s="9">
        <v>240417</v>
      </c>
      <c r="D18" s="9">
        <v>216447</v>
      </c>
      <c r="E18" s="9"/>
      <c r="F18" s="9">
        <v>60687</v>
      </c>
      <c r="G18" s="9">
        <v>73173</v>
      </c>
      <c r="H18" s="9">
        <f>36916+24883</f>
        <v>61799</v>
      </c>
      <c r="I18" s="9">
        <v>34520</v>
      </c>
      <c r="J18" s="27">
        <f t="shared" si="0"/>
        <v>230179</v>
      </c>
    </row>
    <row r="19" spans="1:10" s="11" customFormat="1" ht="12" customHeight="1">
      <c r="A19" s="28" t="s">
        <v>14</v>
      </c>
      <c r="B19" s="9">
        <v>119667</v>
      </c>
      <c r="C19" s="9">
        <v>129602</v>
      </c>
      <c r="D19" s="9">
        <v>139378</v>
      </c>
      <c r="E19" s="9"/>
      <c r="F19" s="9">
        <v>38096</v>
      </c>
      <c r="G19" s="9">
        <v>24097</v>
      </c>
      <c r="H19" s="9">
        <f>39744+21335</f>
        <v>61079</v>
      </c>
      <c r="I19" s="9">
        <v>22206</v>
      </c>
      <c r="J19" s="27">
        <f t="shared" si="0"/>
        <v>145478</v>
      </c>
    </row>
    <row r="20" spans="1:10" s="11" customFormat="1" ht="12" customHeight="1">
      <c r="A20" s="28" t="s">
        <v>15</v>
      </c>
      <c r="B20" s="9">
        <v>40342</v>
      </c>
      <c r="C20" s="9">
        <v>39048</v>
      </c>
      <c r="D20" s="9">
        <v>37033</v>
      </c>
      <c r="E20" s="9"/>
      <c r="F20" s="9">
        <v>10523</v>
      </c>
      <c r="G20" s="9">
        <v>7352</v>
      </c>
      <c r="H20" s="9">
        <f>4395+5274</f>
        <v>9669</v>
      </c>
      <c r="I20" s="9">
        <v>6381</v>
      </c>
      <c r="J20" s="27">
        <f t="shared" si="0"/>
        <v>33925</v>
      </c>
    </row>
    <row r="21" spans="1:10" s="11" customFormat="1" ht="12" customHeight="1">
      <c r="A21" s="28" t="s">
        <v>44</v>
      </c>
      <c r="B21" s="37" t="s">
        <v>49</v>
      </c>
      <c r="C21" s="37" t="s">
        <v>49</v>
      </c>
      <c r="D21" s="37" t="s">
        <v>49</v>
      </c>
      <c r="E21" s="9"/>
      <c r="F21" s="37" t="s">
        <v>49</v>
      </c>
      <c r="G21" s="37">
        <v>536</v>
      </c>
      <c r="H21" s="37">
        <f>313+175</f>
        <v>488</v>
      </c>
      <c r="I21" s="37">
        <v>92</v>
      </c>
      <c r="J21" s="38">
        <f>SUM(G21:I21)</f>
        <v>1116</v>
      </c>
    </row>
    <row r="22" spans="1:10" s="11" customFormat="1" ht="12" customHeight="1">
      <c r="A22" s="28" t="s">
        <v>45</v>
      </c>
      <c r="B22" s="37" t="s">
        <v>49</v>
      </c>
      <c r="C22" s="37" t="s">
        <v>49</v>
      </c>
      <c r="D22" s="37" t="s">
        <v>49</v>
      </c>
      <c r="E22" s="9"/>
      <c r="F22" s="37" t="s">
        <v>49</v>
      </c>
      <c r="G22" s="37">
        <v>138</v>
      </c>
      <c r="H22" s="37">
        <f>283+64</f>
        <v>347</v>
      </c>
      <c r="I22" s="37">
        <v>23</v>
      </c>
      <c r="J22" s="38">
        <f>SUM(G22:I22)</f>
        <v>508</v>
      </c>
    </row>
    <row r="23" spans="1:10" s="11" customFormat="1" ht="12" customHeight="1">
      <c r="A23" s="28" t="s">
        <v>46</v>
      </c>
      <c r="B23" s="37" t="s">
        <v>49</v>
      </c>
      <c r="C23" s="37" t="s">
        <v>49</v>
      </c>
      <c r="D23" s="37" t="s">
        <v>49</v>
      </c>
      <c r="E23" s="9"/>
      <c r="F23" s="37" t="s">
        <v>49</v>
      </c>
      <c r="G23" s="37">
        <v>512</v>
      </c>
      <c r="H23" s="37">
        <f>687+247</f>
        <v>934</v>
      </c>
      <c r="I23" s="37">
        <v>164</v>
      </c>
      <c r="J23" s="38">
        <f>SUM(G23:I23)</f>
        <v>1610</v>
      </c>
    </row>
    <row r="24" spans="1:10" s="11" customFormat="1" ht="12" customHeight="1">
      <c r="A24" s="28" t="s">
        <v>24</v>
      </c>
      <c r="B24" s="9">
        <v>10789</v>
      </c>
      <c r="C24" s="9">
        <v>10257</v>
      </c>
      <c r="D24" s="9">
        <v>10127</v>
      </c>
      <c r="E24" s="9"/>
      <c r="F24" s="9">
        <v>2576</v>
      </c>
      <c r="G24" s="9">
        <v>3002</v>
      </c>
      <c r="H24" s="9">
        <f>3402+884</f>
        <v>4286</v>
      </c>
      <c r="I24" s="9">
        <v>1055</v>
      </c>
      <c r="J24" s="27">
        <f>SUM(F24:I24)</f>
        <v>10919</v>
      </c>
    </row>
    <row r="25" spans="1:10" s="11" customFormat="1" ht="12" customHeight="1">
      <c r="A25" s="28" t="s">
        <v>25</v>
      </c>
      <c r="B25" s="9">
        <v>3860</v>
      </c>
      <c r="C25" s="9">
        <v>3957</v>
      </c>
      <c r="D25" s="9">
        <v>4205</v>
      </c>
      <c r="E25" s="9"/>
      <c r="F25" s="9">
        <v>840</v>
      </c>
      <c r="G25" s="9">
        <v>1633</v>
      </c>
      <c r="H25" s="9">
        <f>1116+445</f>
        <v>1561</v>
      </c>
      <c r="I25" s="9">
        <v>552</v>
      </c>
      <c r="J25" s="27">
        <f aca="true" t="shared" si="1" ref="J25:J33">SUM(F25:I25)</f>
        <v>4586</v>
      </c>
    </row>
    <row r="26" spans="1:10" s="11" customFormat="1" ht="12" customHeight="1">
      <c r="A26" s="28" t="s">
        <v>26</v>
      </c>
      <c r="B26" s="9">
        <v>575</v>
      </c>
      <c r="C26" s="9">
        <v>896</v>
      </c>
      <c r="D26" s="9">
        <v>787</v>
      </c>
      <c r="E26" s="9"/>
      <c r="F26" s="9">
        <v>85</v>
      </c>
      <c r="G26" s="9">
        <v>341</v>
      </c>
      <c r="H26" s="9">
        <f>325+134</f>
        <v>459</v>
      </c>
      <c r="I26" s="9">
        <v>55</v>
      </c>
      <c r="J26" s="27">
        <f t="shared" si="1"/>
        <v>940</v>
      </c>
    </row>
    <row r="27" spans="1:12" s="11" customFormat="1" ht="12" customHeight="1">
      <c r="A27" s="28" t="s">
        <v>27</v>
      </c>
      <c r="B27" s="9">
        <v>8811</v>
      </c>
      <c r="C27" s="9">
        <v>8989</v>
      </c>
      <c r="D27" s="9">
        <v>8255</v>
      </c>
      <c r="E27" s="9"/>
      <c r="F27" s="9">
        <v>2408</v>
      </c>
      <c r="G27" s="9">
        <v>2930</v>
      </c>
      <c r="H27" s="9">
        <f>2773+896</f>
        <v>3669</v>
      </c>
      <c r="I27" s="9">
        <v>609</v>
      </c>
      <c r="J27" s="27">
        <f t="shared" si="1"/>
        <v>9616</v>
      </c>
      <c r="L27" s="36"/>
    </row>
    <row r="28" spans="1:10" s="11" customFormat="1" ht="12" customHeight="1">
      <c r="A28" s="28" t="s">
        <v>29</v>
      </c>
      <c r="B28" s="9">
        <v>3418</v>
      </c>
      <c r="C28" s="9">
        <v>3718</v>
      </c>
      <c r="D28" s="9">
        <v>3205</v>
      </c>
      <c r="E28" s="9"/>
      <c r="F28" s="9">
        <v>2340</v>
      </c>
      <c r="G28" s="9">
        <v>919</v>
      </c>
      <c r="H28" s="9">
        <f>947+292</f>
        <v>1239</v>
      </c>
      <c r="I28" s="9">
        <v>816</v>
      </c>
      <c r="J28" s="27">
        <f t="shared" si="1"/>
        <v>5314</v>
      </c>
    </row>
    <row r="29" spans="1:10" s="11" customFormat="1" ht="12" customHeight="1">
      <c r="A29" s="28" t="s">
        <v>16</v>
      </c>
      <c r="B29" s="9">
        <v>42446</v>
      </c>
      <c r="C29" s="9">
        <v>42306</v>
      </c>
      <c r="D29" s="9">
        <v>37509</v>
      </c>
      <c r="E29" s="9"/>
      <c r="F29" s="9">
        <v>11428</v>
      </c>
      <c r="G29" s="9">
        <v>6903</v>
      </c>
      <c r="H29" s="9">
        <f>15808+3293</f>
        <v>19101</v>
      </c>
      <c r="I29" s="9">
        <v>3374</v>
      </c>
      <c r="J29" s="27">
        <f t="shared" si="1"/>
        <v>40806</v>
      </c>
    </row>
    <row r="30" spans="1:10" s="11" customFormat="1" ht="12" customHeight="1">
      <c r="A30" s="28" t="s">
        <v>17</v>
      </c>
      <c r="B30" s="9">
        <v>5457</v>
      </c>
      <c r="C30" s="9">
        <v>5042</v>
      </c>
      <c r="D30" s="9">
        <v>5668</v>
      </c>
      <c r="E30" s="9"/>
      <c r="F30" s="9">
        <v>920</v>
      </c>
      <c r="G30" s="9">
        <v>748</v>
      </c>
      <c r="H30" s="9">
        <f>2444+597</f>
        <v>3041</v>
      </c>
      <c r="I30" s="9">
        <v>644</v>
      </c>
      <c r="J30" s="27">
        <f t="shared" si="1"/>
        <v>5353</v>
      </c>
    </row>
    <row r="31" spans="1:10" s="11" customFormat="1" ht="12" customHeight="1">
      <c r="A31" s="28" t="s">
        <v>18</v>
      </c>
      <c r="B31" s="9">
        <v>5622</v>
      </c>
      <c r="C31" s="9">
        <v>5892</v>
      </c>
      <c r="D31" s="9">
        <v>6056</v>
      </c>
      <c r="E31" s="9"/>
      <c r="F31" s="9">
        <v>734</v>
      </c>
      <c r="G31" s="9">
        <v>514</v>
      </c>
      <c r="H31" s="9">
        <f>4329+1318</f>
        <v>5647</v>
      </c>
      <c r="I31" s="9">
        <v>602</v>
      </c>
      <c r="J31" s="27">
        <f t="shared" si="1"/>
        <v>7497</v>
      </c>
    </row>
    <row r="32" spans="1:10" s="11" customFormat="1" ht="12" customHeight="1">
      <c r="A32" s="28" t="s">
        <v>47</v>
      </c>
      <c r="B32" s="37" t="s">
        <v>49</v>
      </c>
      <c r="C32" s="37" t="s">
        <v>49</v>
      </c>
      <c r="D32" s="37" t="s">
        <v>49</v>
      </c>
      <c r="E32" s="9"/>
      <c r="F32" s="37" t="s">
        <v>49</v>
      </c>
      <c r="G32" s="9">
        <v>22</v>
      </c>
      <c r="H32" s="9">
        <f>418+68</f>
        <v>486</v>
      </c>
      <c r="I32" s="9">
        <v>106</v>
      </c>
      <c r="J32" s="27">
        <f t="shared" si="1"/>
        <v>614</v>
      </c>
    </row>
    <row r="33" spans="1:10" s="11" customFormat="1" ht="12" customHeight="1">
      <c r="A33" s="28" t="s">
        <v>48</v>
      </c>
      <c r="B33" s="37" t="s">
        <v>49</v>
      </c>
      <c r="C33" s="37" t="s">
        <v>49</v>
      </c>
      <c r="D33" s="37" t="s">
        <v>49</v>
      </c>
      <c r="E33" s="9"/>
      <c r="F33" s="37" t="s">
        <v>49</v>
      </c>
      <c r="G33" s="9">
        <v>18</v>
      </c>
      <c r="H33" s="9">
        <f>132+43</f>
        <v>175</v>
      </c>
      <c r="I33" s="9">
        <v>3</v>
      </c>
      <c r="J33" s="27">
        <f t="shared" si="1"/>
        <v>196</v>
      </c>
    </row>
    <row r="34" spans="1:11" s="11" customFormat="1" ht="12" customHeight="1">
      <c r="A34" s="29" t="s">
        <v>19</v>
      </c>
      <c r="B34" s="27">
        <f>SUM(B10:B20,B24:B31)</f>
        <v>709888</v>
      </c>
      <c r="C34" s="27">
        <f>SUM(C10:C20,C24:C31)</f>
        <v>692341</v>
      </c>
      <c r="D34" s="27">
        <f>SUM(D10:D20,D24:D31)</f>
        <v>666665</v>
      </c>
      <c r="E34" s="27"/>
      <c r="F34" s="27">
        <f>SUM(F10:F33)</f>
        <v>179738</v>
      </c>
      <c r="G34" s="27">
        <f>SUM(G10:G33)</f>
        <v>162830</v>
      </c>
      <c r="H34" s="27">
        <f>SUM(H10:H33)</f>
        <v>252960</v>
      </c>
      <c r="I34" s="27">
        <f>SUM(I10:I33)</f>
        <v>114026</v>
      </c>
      <c r="J34" s="27">
        <f>SUM(J10:J33)</f>
        <v>709554</v>
      </c>
      <c r="K34" s="36"/>
    </row>
    <row r="35" spans="1:10" s="11" customFormat="1" ht="12" customHeight="1">
      <c r="A35" s="28"/>
      <c r="B35" s="9"/>
      <c r="C35" s="9"/>
      <c r="D35" s="9"/>
      <c r="E35" s="9"/>
      <c r="F35" s="9"/>
      <c r="G35" s="9"/>
      <c r="H35" s="9"/>
      <c r="I35" s="9"/>
      <c r="J35" s="27"/>
    </row>
    <row r="36" spans="1:10" s="11" customFormat="1" ht="12" customHeight="1">
      <c r="A36" s="30" t="s">
        <v>20</v>
      </c>
      <c r="B36" s="9"/>
      <c r="C36" s="9"/>
      <c r="D36" s="9"/>
      <c r="E36" s="9"/>
      <c r="F36" s="9"/>
      <c r="G36" s="9"/>
      <c r="H36" s="9"/>
      <c r="I36" s="9"/>
      <c r="J36" s="27"/>
    </row>
    <row r="37" spans="1:10" s="11" customFormat="1" ht="12" customHeight="1">
      <c r="A37" s="31" t="s">
        <v>21</v>
      </c>
      <c r="B37" s="9">
        <v>114240</v>
      </c>
      <c r="C37" s="9">
        <v>117207</v>
      </c>
      <c r="D37" s="9">
        <v>111604</v>
      </c>
      <c r="E37" s="9"/>
      <c r="F37" s="9">
        <v>21588</v>
      </c>
      <c r="G37" s="9">
        <v>36753</v>
      </c>
      <c r="H37" s="9">
        <f>17390+20299</f>
        <v>37689</v>
      </c>
      <c r="I37" s="9">
        <v>16338</v>
      </c>
      <c r="J37" s="27">
        <f>SUM(F37:I37)</f>
        <v>112368</v>
      </c>
    </row>
    <row r="38" spans="1:10" s="11" customFormat="1" ht="12" customHeight="1">
      <c r="A38" s="28" t="s">
        <v>22</v>
      </c>
      <c r="B38" s="9">
        <v>13419</v>
      </c>
      <c r="C38" s="9">
        <v>14040</v>
      </c>
      <c r="D38" s="9">
        <v>16237</v>
      </c>
      <c r="E38" s="9"/>
      <c r="F38" s="9">
        <v>3631</v>
      </c>
      <c r="G38" s="9">
        <v>3262</v>
      </c>
      <c r="H38" s="9">
        <f>2875+3090</f>
        <v>5965</v>
      </c>
      <c r="I38" s="9">
        <v>3999</v>
      </c>
      <c r="J38" s="27">
        <f aca="true" t="shared" si="2" ref="J38:J43">SUM(F38:I38)</f>
        <v>16857</v>
      </c>
    </row>
    <row r="39" spans="1:10" s="11" customFormat="1" ht="12" customHeight="1">
      <c r="A39" s="28" t="s">
        <v>23</v>
      </c>
      <c r="B39" s="9">
        <v>741</v>
      </c>
      <c r="C39" s="9">
        <v>694</v>
      </c>
      <c r="D39" s="9">
        <v>548</v>
      </c>
      <c r="E39" s="9"/>
      <c r="F39" s="9">
        <v>80</v>
      </c>
      <c r="G39" s="9">
        <v>101</v>
      </c>
      <c r="H39" s="9">
        <f>229+253</f>
        <v>482</v>
      </c>
      <c r="I39" s="9">
        <v>309</v>
      </c>
      <c r="J39" s="27">
        <f t="shared" si="2"/>
        <v>972</v>
      </c>
    </row>
    <row r="40" spans="1:10" s="11" customFormat="1" ht="12" customHeight="1">
      <c r="A40" s="28" t="s">
        <v>28</v>
      </c>
      <c r="B40" s="9">
        <v>3277</v>
      </c>
      <c r="C40" s="9">
        <v>3673</v>
      </c>
      <c r="D40" s="9">
        <v>4821</v>
      </c>
      <c r="E40" s="9"/>
      <c r="F40" s="9">
        <v>1706</v>
      </c>
      <c r="G40" s="9">
        <v>1971</v>
      </c>
      <c r="H40" s="9">
        <f>1160+215</f>
        <v>1375</v>
      </c>
      <c r="I40" s="9">
        <v>475</v>
      </c>
      <c r="J40" s="27">
        <f t="shared" si="2"/>
        <v>5527</v>
      </c>
    </row>
    <row r="41" spans="1:10" s="11" customFormat="1" ht="12" customHeight="1">
      <c r="A41" s="28" t="s">
        <v>30</v>
      </c>
      <c r="B41" s="9">
        <v>12050</v>
      </c>
      <c r="C41" s="9">
        <v>13656</v>
      </c>
      <c r="D41" s="9">
        <v>14670</v>
      </c>
      <c r="E41" s="9"/>
      <c r="F41" s="9">
        <v>4734</v>
      </c>
      <c r="G41" s="9">
        <v>3313</v>
      </c>
      <c r="H41" s="9">
        <f>4435+2544</f>
        <v>6979</v>
      </c>
      <c r="I41" s="9">
        <v>773</v>
      </c>
      <c r="J41" s="27">
        <f t="shared" si="2"/>
        <v>15799</v>
      </c>
    </row>
    <row r="42" spans="1:10" s="11" customFormat="1" ht="12" customHeight="1">
      <c r="A42" s="28" t="s">
        <v>31</v>
      </c>
      <c r="B42" s="9">
        <v>2094</v>
      </c>
      <c r="C42" s="9">
        <v>2595</v>
      </c>
      <c r="D42" s="9">
        <v>2645</v>
      </c>
      <c r="E42" s="9"/>
      <c r="F42" s="9">
        <v>558</v>
      </c>
      <c r="G42" s="9">
        <v>227</v>
      </c>
      <c r="H42" s="9">
        <f>1418+730</f>
        <v>2148</v>
      </c>
      <c r="I42" s="9">
        <v>353</v>
      </c>
      <c r="J42" s="27">
        <f t="shared" si="2"/>
        <v>3286</v>
      </c>
    </row>
    <row r="43" spans="1:10" s="11" customFormat="1" ht="12" customHeight="1">
      <c r="A43" s="28" t="s">
        <v>32</v>
      </c>
      <c r="B43" s="9">
        <v>29838</v>
      </c>
      <c r="C43" s="9">
        <v>33917</v>
      </c>
      <c r="D43" s="9">
        <v>18533</v>
      </c>
      <c r="E43" s="9"/>
      <c r="F43" s="9">
        <v>8669</v>
      </c>
      <c r="G43" s="9">
        <v>12234</v>
      </c>
      <c r="H43" s="9">
        <v>17445</v>
      </c>
      <c r="I43" s="9">
        <v>3441</v>
      </c>
      <c r="J43" s="27">
        <f t="shared" si="2"/>
        <v>41789</v>
      </c>
    </row>
    <row r="44" spans="1:10" s="11" customFormat="1" ht="12" customHeight="1">
      <c r="A44" s="29" t="s">
        <v>19</v>
      </c>
      <c r="B44" s="27">
        <f>SUM(B37:B43)</f>
        <v>175659</v>
      </c>
      <c r="C44" s="27">
        <f>SUM(C37:C43)</f>
        <v>185782</v>
      </c>
      <c r="D44" s="27">
        <f>SUM(D37:D43)</f>
        <v>169058</v>
      </c>
      <c r="E44" s="27"/>
      <c r="F44" s="27">
        <f>SUM(F37:F43)</f>
        <v>40966</v>
      </c>
      <c r="G44" s="27">
        <f>SUM(G37:G43)</f>
        <v>57861</v>
      </c>
      <c r="H44" s="27">
        <f>SUM(H37:H43)</f>
        <v>72083</v>
      </c>
      <c r="I44" s="27">
        <f>SUM(I37:I43)</f>
        <v>25688</v>
      </c>
      <c r="J44" s="27">
        <f>SUM(F44:I44)</f>
        <v>196598</v>
      </c>
    </row>
    <row r="45" spans="1:10" s="11" customFormat="1" ht="12" customHeight="1">
      <c r="A45" s="28"/>
      <c r="B45" s="9"/>
      <c r="C45" s="9"/>
      <c r="D45" s="9"/>
      <c r="E45" s="9"/>
      <c r="F45" s="9"/>
      <c r="G45" s="9"/>
      <c r="H45" s="9"/>
      <c r="I45" s="9"/>
      <c r="J45" s="27"/>
    </row>
    <row r="46" spans="1:10" s="11" customFormat="1" ht="12" customHeight="1">
      <c r="A46" s="30" t="s">
        <v>33</v>
      </c>
      <c r="B46" s="9"/>
      <c r="C46" s="9"/>
      <c r="D46" s="9"/>
      <c r="E46" s="9"/>
      <c r="F46" s="9"/>
      <c r="G46" s="9"/>
      <c r="H46" s="9"/>
      <c r="I46" s="9"/>
      <c r="J46" s="27"/>
    </row>
    <row r="47" spans="1:10" s="11" customFormat="1" ht="12" customHeight="1">
      <c r="A47" s="28" t="s">
        <v>34</v>
      </c>
      <c r="B47" s="9">
        <v>98640</v>
      </c>
      <c r="C47" s="9">
        <v>111441</v>
      </c>
      <c r="D47" s="9">
        <v>113358</v>
      </c>
      <c r="E47" s="9"/>
      <c r="F47" s="9">
        <v>6843</v>
      </c>
      <c r="G47" s="9">
        <v>4099</v>
      </c>
      <c r="H47" s="9">
        <f>23237+36853</f>
        <v>60090</v>
      </c>
      <c r="I47" s="9">
        <v>56986</v>
      </c>
      <c r="J47" s="27">
        <f>SUM(F47:I47)</f>
        <v>128018</v>
      </c>
    </row>
    <row r="48" spans="1:10" s="11" customFormat="1" ht="12" customHeight="1">
      <c r="A48" s="28" t="s">
        <v>35</v>
      </c>
      <c r="B48" s="9">
        <v>15593</v>
      </c>
      <c r="C48" s="9">
        <v>17470</v>
      </c>
      <c r="D48" s="9">
        <v>20132</v>
      </c>
      <c r="E48" s="9"/>
      <c r="F48" s="9">
        <v>1994</v>
      </c>
      <c r="G48" s="9">
        <v>1418</v>
      </c>
      <c r="H48" s="9">
        <f>5152+4046</f>
        <v>9198</v>
      </c>
      <c r="I48" s="9">
        <v>9845</v>
      </c>
      <c r="J48" s="27">
        <f aca="true" t="shared" si="3" ref="J48:J53">SUM(F48:I48)</f>
        <v>22455</v>
      </c>
    </row>
    <row r="49" spans="1:10" s="11" customFormat="1" ht="12" customHeight="1">
      <c r="A49" s="28" t="s">
        <v>36</v>
      </c>
      <c r="B49" s="9">
        <v>24416</v>
      </c>
      <c r="C49" s="9">
        <v>24355</v>
      </c>
      <c r="D49" s="9">
        <v>24626</v>
      </c>
      <c r="E49" s="9"/>
      <c r="F49" s="9">
        <f>275+167+937+715+795</f>
        <v>2889</v>
      </c>
      <c r="G49" s="9">
        <v>2440</v>
      </c>
      <c r="H49" s="9">
        <v>19595</v>
      </c>
      <c r="I49" s="9">
        <v>3135</v>
      </c>
      <c r="J49" s="27">
        <f t="shared" si="3"/>
        <v>28059</v>
      </c>
    </row>
    <row r="50" spans="1:10" s="11" customFormat="1" ht="12" customHeight="1">
      <c r="A50" s="28" t="s">
        <v>41</v>
      </c>
      <c r="B50" s="9">
        <v>19403</v>
      </c>
      <c r="C50" s="9">
        <v>22707</v>
      </c>
      <c r="D50" s="9">
        <v>26071</v>
      </c>
      <c r="E50" s="9"/>
      <c r="F50" s="9">
        <v>1778</v>
      </c>
      <c r="G50" s="9">
        <v>881</v>
      </c>
      <c r="H50" s="9">
        <f>5063+6535</f>
        <v>11598</v>
      </c>
      <c r="I50" s="9">
        <v>15725</v>
      </c>
      <c r="J50" s="27">
        <f t="shared" si="3"/>
        <v>29982</v>
      </c>
    </row>
    <row r="51" spans="1:10" s="11" customFormat="1" ht="12" customHeight="1">
      <c r="A51" s="28" t="s">
        <v>37</v>
      </c>
      <c r="B51" s="9">
        <v>11933</v>
      </c>
      <c r="C51" s="9">
        <v>12535</v>
      </c>
      <c r="D51" s="9">
        <v>11712</v>
      </c>
      <c r="E51" s="9"/>
      <c r="F51" s="9">
        <v>899</v>
      </c>
      <c r="G51" s="9">
        <v>353</v>
      </c>
      <c r="H51" s="9">
        <f>5897+2423</f>
        <v>8320</v>
      </c>
      <c r="I51" s="9">
        <v>2962</v>
      </c>
      <c r="J51" s="27">
        <f t="shared" si="3"/>
        <v>12534</v>
      </c>
    </row>
    <row r="52" spans="1:10" s="11" customFormat="1" ht="12" customHeight="1">
      <c r="A52" s="28" t="s">
        <v>38</v>
      </c>
      <c r="B52" s="9">
        <v>49383</v>
      </c>
      <c r="C52" s="9">
        <v>53459</v>
      </c>
      <c r="D52" s="9">
        <v>73762</v>
      </c>
      <c r="E52" s="9"/>
      <c r="F52" s="9">
        <f>+F55-(F34+F44+F47+F48+F49+F50+F51)</f>
        <v>8872</v>
      </c>
      <c r="G52" s="9">
        <f>+G55-(G34+G44+G47+G48+G49+G50+G51)</f>
        <v>7172</v>
      </c>
      <c r="H52" s="9">
        <f>+H55-(H34+H44+H47+H48+H49+H50+H51)</f>
        <v>36428</v>
      </c>
      <c r="I52" s="9">
        <f>+I55-(I34+I44+I47+I48+I49+I50+I51)</f>
        <v>7997</v>
      </c>
      <c r="J52" s="27">
        <f t="shared" si="3"/>
        <v>60469</v>
      </c>
    </row>
    <row r="53" spans="1:10" s="11" customFormat="1" ht="12" customHeight="1">
      <c r="A53" s="29" t="s">
        <v>19</v>
      </c>
      <c r="B53" s="27">
        <v>219368</v>
      </c>
      <c r="C53" s="27">
        <v>241967</v>
      </c>
      <c r="D53" s="27">
        <v>269661</v>
      </c>
      <c r="E53" s="27"/>
      <c r="F53" s="27">
        <f>SUM(F47:F52)</f>
        <v>23275</v>
      </c>
      <c r="G53" s="27">
        <f>SUM(G47:G52)</f>
        <v>16363</v>
      </c>
      <c r="H53" s="27">
        <f>SUM(H47:H52)</f>
        <v>145229</v>
      </c>
      <c r="I53" s="27">
        <f>SUM(I47:I52)</f>
        <v>96650</v>
      </c>
      <c r="J53" s="27">
        <f t="shared" si="3"/>
        <v>281517</v>
      </c>
    </row>
    <row r="54" spans="1:10" s="11" customFormat="1" ht="12" customHeight="1">
      <c r="A54" s="28"/>
      <c r="B54" s="9"/>
      <c r="C54" s="9"/>
      <c r="D54" s="9"/>
      <c r="E54" s="9"/>
      <c r="F54" s="9"/>
      <c r="G54" s="9"/>
      <c r="H54" s="9"/>
      <c r="I54" s="9"/>
      <c r="J54" s="27"/>
    </row>
    <row r="55" spans="1:10" s="11" customFormat="1" ht="18" customHeight="1">
      <c r="A55" s="35" t="s">
        <v>39</v>
      </c>
      <c r="B55" s="27">
        <v>1104915</v>
      </c>
      <c r="C55" s="27">
        <v>1120090</v>
      </c>
      <c r="D55" s="27">
        <v>1105384</v>
      </c>
      <c r="E55" s="27"/>
      <c r="F55" s="27">
        <v>243979</v>
      </c>
      <c r="G55" s="27">
        <v>237054</v>
      </c>
      <c r="H55" s="27">
        <f>282337+187935</f>
        <v>470272</v>
      </c>
      <c r="I55" s="27">
        <v>236364</v>
      </c>
      <c r="J55" s="27">
        <f>SUM(F55:I55)</f>
        <v>1187669</v>
      </c>
    </row>
    <row r="56" spans="1:10" s="11" customFormat="1" ht="12" customHeight="1">
      <c r="A56" s="32"/>
      <c r="B56" s="19"/>
      <c r="C56" s="19"/>
      <c r="D56" s="19"/>
      <c r="E56" s="20"/>
      <c r="F56" s="20"/>
      <c r="G56" s="20"/>
      <c r="H56" s="20"/>
      <c r="I56" s="20"/>
      <c r="J56" s="33"/>
    </row>
    <row r="57" spans="1:10" s="11" customFormat="1" ht="12" customHeight="1">
      <c r="A57" s="5" t="s">
        <v>40</v>
      </c>
      <c r="B57" s="9"/>
      <c r="C57" s="9"/>
      <c r="D57" s="9"/>
      <c r="E57" s="9"/>
      <c r="F57" s="9"/>
      <c r="G57" s="9"/>
      <c r="H57" s="9"/>
      <c r="I57" s="9"/>
      <c r="J57" s="27"/>
    </row>
    <row r="58" spans="1:10" s="11" customFormat="1" ht="12" customHeight="1">
      <c r="A58" s="5" t="s">
        <v>51</v>
      </c>
      <c r="B58" s="9"/>
      <c r="C58" s="9"/>
      <c r="D58" s="9"/>
      <c r="E58" s="9"/>
      <c r="F58" s="9"/>
      <c r="G58" s="9"/>
      <c r="H58" s="9"/>
      <c r="I58" s="9"/>
      <c r="J58" s="27"/>
    </row>
    <row r="59" spans="1:10" s="11" customFormat="1" ht="9">
      <c r="A59" s="8"/>
      <c r="B59" s="8"/>
      <c r="C59" s="8"/>
      <c r="D59" s="8"/>
      <c r="J59" s="34"/>
    </row>
    <row r="60" spans="2:10" s="11" customFormat="1" ht="9">
      <c r="B60" s="8"/>
      <c r="C60" s="8"/>
      <c r="D60" s="8"/>
      <c r="J60" s="34"/>
    </row>
    <row r="61" spans="2:10" s="11" customFormat="1" ht="9">
      <c r="B61" s="8"/>
      <c r="C61" s="8"/>
      <c r="D61" s="8"/>
      <c r="J61" s="34"/>
    </row>
    <row r="62" spans="2:10" s="11" customFormat="1" ht="9">
      <c r="B62" s="8"/>
      <c r="C62" s="8"/>
      <c r="D62" s="8"/>
      <c r="J62" s="34"/>
    </row>
    <row r="63" spans="2:10" s="11" customFormat="1" ht="9">
      <c r="B63" s="8"/>
      <c r="C63" s="8"/>
      <c r="D63" s="8"/>
      <c r="J63" s="34"/>
    </row>
    <row r="64" spans="2:10" s="11" customFormat="1" ht="9">
      <c r="B64" s="8"/>
      <c r="C64" s="8"/>
      <c r="D64" s="8"/>
      <c r="J64" s="34"/>
    </row>
    <row r="65" spans="2:10" s="11" customFormat="1" ht="9">
      <c r="B65" s="8"/>
      <c r="C65" s="8"/>
      <c r="D65" s="8"/>
      <c r="J65" s="34"/>
    </row>
    <row r="66" spans="2:10" s="11" customFormat="1" ht="9">
      <c r="B66" s="8"/>
      <c r="C66" s="8"/>
      <c r="D66" s="8"/>
      <c r="J66" s="34"/>
    </row>
    <row r="67" spans="2:10" s="11" customFormat="1" ht="9">
      <c r="B67" s="8"/>
      <c r="C67" s="8"/>
      <c r="D67" s="8"/>
      <c r="J67" s="34"/>
    </row>
    <row r="68" spans="2:10" s="11" customFormat="1" ht="9">
      <c r="B68" s="8"/>
      <c r="C68" s="8"/>
      <c r="D68" s="8"/>
      <c r="J68" s="34"/>
    </row>
    <row r="69" spans="2:10" s="11" customFormat="1" ht="9">
      <c r="B69" s="8"/>
      <c r="C69" s="8"/>
      <c r="D69" s="8"/>
      <c r="J69" s="34"/>
    </row>
    <row r="70" spans="2:10" s="11" customFormat="1" ht="9">
      <c r="B70" s="8"/>
      <c r="C70" s="8"/>
      <c r="D70" s="8"/>
      <c r="J70" s="34"/>
    </row>
    <row r="71" spans="2:10" s="11" customFormat="1" ht="9">
      <c r="B71" s="8"/>
      <c r="C71" s="8"/>
      <c r="D71" s="8"/>
      <c r="J71" s="34"/>
    </row>
    <row r="72" spans="2:10" s="11" customFormat="1" ht="9">
      <c r="B72" s="8"/>
      <c r="C72" s="8"/>
      <c r="D72" s="8"/>
      <c r="J72" s="34"/>
    </row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2007-10-25T13:48:20Z</cp:lastPrinted>
  <dcterms:created xsi:type="dcterms:W3CDTF">2003-10-21T10:37:40Z</dcterms:created>
  <dcterms:modified xsi:type="dcterms:W3CDTF">2007-10-25T13:52:12Z</dcterms:modified>
  <cp:category/>
  <cp:version/>
  <cp:contentType/>
  <cp:contentStatus/>
</cp:coreProperties>
</file>