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<sst xmlns="http://schemas.openxmlformats.org/spreadsheetml/2006/main" count="73" uniqueCount="52">
  <si>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</si>
  <si>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</si>
  <si>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</si>
  <si>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</si>
  <si>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</si>
  <si>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</si>
  <si>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</si>
  <si>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</si>
  <si>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</si>
  <si>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</si>
  <si>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</si>
  <si>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</si>
  <si>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</si>
  <si>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</si>
  <si>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</si>
  <si>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</si>
  <si>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</si>
  <si>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</si>
  <si>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</si>
  <si>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</si>
  <si>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</si>
  <si>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</si>
  <si>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</si>
  <si>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</si>
  <si>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</si>
  <si>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</si>
  <si>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</si>
  <si>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</si>
  <si>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</si>
  <si>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</si>
  <si>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</si>
  <si>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</si>
  <si>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</si>
  <si>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</si>
  <si>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</si>
  <si>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</si>
  <si>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</si>
  <si>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</si>
  <si>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</si>
  <si>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</si>
  <si>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</si>
  <si>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</si>
  <si>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</si>
  <si>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Tavola 15.20 Presenze stranieri negli esercizi complessivi per paese di provenienza e provincia - Anno 2006</t>
  </si>
  <si>
    <t>….</t>
  </si>
  <si>
    <t>UNIONE EUROPEA (U.E. 25)</t>
  </si>
  <si>
    <t>Estonia</t>
  </si>
  <si>
    <t>Lettonia</t>
  </si>
  <si>
    <t>Lituania</t>
  </si>
  <si>
    <t>Malta</t>
  </si>
  <si>
    <t>Cipro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</si>
  <si>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 Malta e Cipro</t>
    </r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</si>
</sst>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6" fillId="0" borderId="2" xfId="0" applyFont="1" applyBorder="1" applyAlignment="1" quotePrefix="1">
      <alignment horizontal="center"/>
    </xf>
    <xf numFmtId="0" fontId="9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21.66015625" style="1" customWidth="1"/>
    <col min="2" max="4" width="11.33203125" style="1" bestFit="1" customWidth="1"/>
    <col min="5" max="5" width="0.82421875" style="1" customWidth="1"/>
    <col min="6" max="6" width="9.5" style="1" bestFit="1" customWidth="1"/>
    <col min="7" max="7" width="9" style="2" customWidth="1"/>
    <col min="8" max="8" width="8" style="1" customWidth="1"/>
    <col min="9" max="9" width="7.83203125" style="1" customWidth="1"/>
    <col min="10" max="10" width="11.33203125" style="4" customWidth="1"/>
    <col min="11" max="16384" width="9.33203125" style="1" customWidth="1"/>
  </cols>
  <sheetData>
    <row r="2" spans="1:6" ht="12">
      <c r="A2" s="3" t="s">
        <v>43</v>
      </c>
      <c r="B2" s="3"/>
      <c r="C2" s="3"/>
      <c r="D2" s="3"/>
      <c r="E2" s="3"/>
      <c r="F2" s="3"/>
    </row>
    <row r="3" spans="7:10" s="6" customFormat="1" ht="12" customHeight="1">
      <c r="G3" s="7"/>
      <c r="J3" s="8"/>
    </row>
    <row r="4" spans="1:10" s="6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11"/>
    </row>
    <row r="5" spans="1:10" s="6" customFormat="1" ht="12" customHeight="1">
      <c r="A5" s="6" t="s">
        <v>42</v>
      </c>
      <c r="B5" s="13">
        <v>2003</v>
      </c>
      <c r="C5" s="13">
        <v>2004</v>
      </c>
      <c r="D5" s="13">
        <v>2005</v>
      </c>
      <c r="E5" s="12"/>
      <c r="F5" s="32">
        <v>2006</v>
      </c>
      <c r="G5" s="33"/>
      <c r="H5" s="33"/>
      <c r="I5" s="33"/>
      <c r="J5" s="33"/>
    </row>
    <row r="6" spans="5:10" s="6" customFormat="1" ht="12" customHeight="1">
      <c r="E6" s="12"/>
      <c r="F6" s="13" t="s">
        <v>0</v>
      </c>
      <c r="G6" s="14" t="s">
        <v>1</v>
      </c>
      <c r="H6" s="13" t="s">
        <v>2</v>
      </c>
      <c r="I6" s="13" t="s">
        <v>3</v>
      </c>
      <c r="J6" s="15" t="s">
        <v>4</v>
      </c>
    </row>
    <row r="7" spans="1:10" s="6" customFormat="1" ht="12" customHeight="1">
      <c r="A7" s="16"/>
      <c r="B7" s="16"/>
      <c r="C7" s="16"/>
      <c r="D7" s="16"/>
      <c r="E7" s="16"/>
      <c r="F7" s="16"/>
      <c r="G7" s="17"/>
      <c r="H7" s="18"/>
      <c r="I7" s="16"/>
      <c r="J7" s="19"/>
    </row>
    <row r="8" spans="1:10" s="6" customFormat="1" ht="12" customHeight="1">
      <c r="A8" s="12"/>
      <c r="E8" s="12"/>
      <c r="F8" s="12"/>
      <c r="G8" s="20"/>
      <c r="H8" s="12"/>
      <c r="I8" s="12"/>
      <c r="J8" s="21"/>
    </row>
    <row r="9" spans="1:10" s="6" customFormat="1" ht="12" customHeight="1">
      <c r="A9" s="5" t="s">
        <v>45</v>
      </c>
      <c r="E9" s="12"/>
      <c r="F9" s="12"/>
      <c r="G9" s="20"/>
      <c r="H9" s="12"/>
      <c r="I9" s="12"/>
      <c r="J9" s="21"/>
    </row>
    <row r="10" spans="1:10" s="6" customFormat="1" ht="12" customHeight="1">
      <c r="A10" s="22" t="s">
        <v>5</v>
      </c>
      <c r="B10" s="7">
        <v>19952</v>
      </c>
      <c r="C10" s="7">
        <v>25615</v>
      </c>
      <c r="D10" s="7">
        <v>23336</v>
      </c>
      <c r="E10" s="7"/>
      <c r="F10" s="7">
        <v>5921</v>
      </c>
      <c r="G10" s="7">
        <v>6068</v>
      </c>
      <c r="H10" s="7">
        <f>4215+3122</f>
        <v>7337</v>
      </c>
      <c r="I10" s="7">
        <v>1974</v>
      </c>
      <c r="J10" s="23">
        <f>SUM(F10:I10)</f>
        <v>21300</v>
      </c>
    </row>
    <row r="11" spans="1:10" s="6" customFormat="1" ht="12" customHeight="1">
      <c r="A11" s="22" t="s">
        <v>6</v>
      </c>
      <c r="B11" s="7">
        <v>92406</v>
      </c>
      <c r="C11" s="7">
        <v>87832</v>
      </c>
      <c r="D11" s="7">
        <v>71337</v>
      </c>
      <c r="E11" s="7"/>
      <c r="F11" s="7">
        <v>30048</v>
      </c>
      <c r="G11" s="7">
        <v>24738</v>
      </c>
      <c r="H11" s="7">
        <f>8723+10545</f>
        <v>19268</v>
      </c>
      <c r="I11" s="7">
        <v>11318</v>
      </c>
      <c r="J11" s="23">
        <f aca="true" t="shared" si="0" ref="J11:J20">SUM(F11:I11)</f>
        <v>85372</v>
      </c>
    </row>
    <row r="12" spans="1:10" s="6" customFormat="1" ht="12" customHeight="1">
      <c r="A12" s="22" t="s">
        <v>7</v>
      </c>
      <c r="B12" s="7">
        <v>58532</v>
      </c>
      <c r="C12" s="7">
        <v>66021</v>
      </c>
      <c r="D12" s="7">
        <v>77128</v>
      </c>
      <c r="E12" s="7"/>
      <c r="F12" s="7">
        <v>20066</v>
      </c>
      <c r="G12" s="7">
        <v>31454</v>
      </c>
      <c r="H12" s="7">
        <f>5934+8965</f>
        <v>14899</v>
      </c>
      <c r="I12" s="7">
        <v>10759</v>
      </c>
      <c r="J12" s="23">
        <f t="shared" si="0"/>
        <v>77178</v>
      </c>
    </row>
    <row r="13" spans="1:10" s="6" customFormat="1" ht="12" customHeight="1">
      <c r="A13" s="22" t="s">
        <v>8</v>
      </c>
      <c r="B13" s="7">
        <v>31708</v>
      </c>
      <c r="C13" s="7">
        <v>29872</v>
      </c>
      <c r="D13" s="7">
        <v>25067</v>
      </c>
      <c r="E13" s="7"/>
      <c r="F13" s="7">
        <v>5842</v>
      </c>
      <c r="G13" s="7">
        <v>5442</v>
      </c>
      <c r="H13" s="7">
        <f>3534+4954</f>
        <v>8488</v>
      </c>
      <c r="I13" s="7">
        <v>4960</v>
      </c>
      <c r="J13" s="23">
        <f t="shared" si="0"/>
        <v>24732</v>
      </c>
    </row>
    <row r="14" spans="1:10" s="6" customFormat="1" ht="12" customHeight="1">
      <c r="A14" s="22" t="s">
        <v>9</v>
      </c>
      <c r="B14" s="7">
        <v>291652</v>
      </c>
      <c r="C14" s="7">
        <v>267036</v>
      </c>
      <c r="D14" s="7">
        <v>232155</v>
      </c>
      <c r="E14" s="7"/>
      <c r="F14" s="7">
        <v>87482</v>
      </c>
      <c r="G14" s="7">
        <v>34067</v>
      </c>
      <c r="H14" s="7">
        <f>40202+48012</f>
        <v>88214</v>
      </c>
      <c r="I14" s="7">
        <v>36499</v>
      </c>
      <c r="J14" s="23">
        <f t="shared" si="0"/>
        <v>246262</v>
      </c>
    </row>
    <row r="15" spans="1:10" s="6" customFormat="1" ht="12" customHeight="1">
      <c r="A15" s="22" t="s">
        <v>10</v>
      </c>
      <c r="B15" s="7">
        <v>275678</v>
      </c>
      <c r="C15" s="7">
        <v>287738</v>
      </c>
      <c r="D15" s="7">
        <v>314943</v>
      </c>
      <c r="E15" s="7"/>
      <c r="F15" s="7">
        <v>66630</v>
      </c>
      <c r="G15" s="7">
        <v>132864</v>
      </c>
      <c r="H15" s="7">
        <f>25235+24403</f>
        <v>49638</v>
      </c>
      <c r="I15" s="7">
        <v>77747</v>
      </c>
      <c r="J15" s="23">
        <f t="shared" si="0"/>
        <v>326879</v>
      </c>
    </row>
    <row r="16" spans="1:10" s="6" customFormat="1" ht="12" customHeight="1">
      <c r="A16" s="22" t="s">
        <v>11</v>
      </c>
      <c r="B16" s="7">
        <v>100543</v>
      </c>
      <c r="C16" s="7">
        <v>97345</v>
      </c>
      <c r="D16" s="7">
        <v>84876</v>
      </c>
      <c r="E16" s="7"/>
      <c r="F16" s="7">
        <v>32534</v>
      </c>
      <c r="G16" s="7">
        <v>28174</v>
      </c>
      <c r="H16" s="7">
        <f>13562+11982</f>
        <v>25544</v>
      </c>
      <c r="I16" s="7">
        <v>13657</v>
      </c>
      <c r="J16" s="23">
        <f t="shared" si="0"/>
        <v>99909</v>
      </c>
    </row>
    <row r="17" spans="1:10" s="6" customFormat="1" ht="12" customHeight="1">
      <c r="A17" s="24" t="s">
        <v>12</v>
      </c>
      <c r="B17" s="7">
        <v>6626</v>
      </c>
      <c r="C17" s="7">
        <v>8195</v>
      </c>
      <c r="D17" s="7">
        <v>8414</v>
      </c>
      <c r="E17" s="7"/>
      <c r="F17" s="7">
        <v>1571</v>
      </c>
      <c r="G17" s="7">
        <v>2597</v>
      </c>
      <c r="H17" s="7">
        <f>835+1185</f>
        <v>2020</v>
      </c>
      <c r="I17" s="7">
        <v>818</v>
      </c>
      <c r="J17" s="23">
        <f t="shared" si="0"/>
        <v>7006</v>
      </c>
    </row>
    <row r="18" spans="1:10" s="6" customFormat="1" ht="12" customHeight="1">
      <c r="A18" s="24" t="s">
        <v>13</v>
      </c>
      <c r="B18" s="7">
        <v>1210467</v>
      </c>
      <c r="C18" s="7">
        <v>1048934</v>
      </c>
      <c r="D18" s="7">
        <v>952740</v>
      </c>
      <c r="E18" s="7"/>
      <c r="F18" s="7">
        <v>304692</v>
      </c>
      <c r="G18" s="7">
        <v>385431</v>
      </c>
      <c r="H18" s="7">
        <f>80780+95266</f>
        <v>176046</v>
      </c>
      <c r="I18" s="7">
        <v>137652</v>
      </c>
      <c r="J18" s="23">
        <f t="shared" si="0"/>
        <v>1003821</v>
      </c>
    </row>
    <row r="19" spans="1:10" s="6" customFormat="1" ht="12" customHeight="1">
      <c r="A19" s="24" t="s">
        <v>14</v>
      </c>
      <c r="B19" s="7">
        <v>261061</v>
      </c>
      <c r="C19" s="7">
        <v>275550</v>
      </c>
      <c r="D19" s="7">
        <v>287944</v>
      </c>
      <c r="E19" s="7"/>
      <c r="F19" s="7">
        <v>76289</v>
      </c>
      <c r="G19" s="7">
        <v>60172</v>
      </c>
      <c r="H19" s="7">
        <f>74724+44253</f>
        <v>118977</v>
      </c>
      <c r="I19" s="7">
        <v>55308</v>
      </c>
      <c r="J19" s="23">
        <f t="shared" si="0"/>
        <v>310746</v>
      </c>
    </row>
    <row r="20" spans="1:10" s="6" customFormat="1" ht="12" customHeight="1">
      <c r="A20" s="24" t="s">
        <v>15</v>
      </c>
      <c r="B20" s="7">
        <v>152381</v>
      </c>
      <c r="C20" s="7">
        <v>146509</v>
      </c>
      <c r="D20" s="7">
        <v>123843</v>
      </c>
      <c r="E20" s="7"/>
      <c r="F20" s="7">
        <v>37542</v>
      </c>
      <c r="G20" s="7">
        <v>32233</v>
      </c>
      <c r="H20" s="7">
        <f>9759+20023</f>
        <v>29782</v>
      </c>
      <c r="I20" s="7">
        <v>22119</v>
      </c>
      <c r="J20" s="23">
        <f t="shared" si="0"/>
        <v>121676</v>
      </c>
    </row>
    <row r="21" spans="1:10" s="6" customFormat="1" ht="12" customHeight="1">
      <c r="A21" s="24" t="s">
        <v>46</v>
      </c>
      <c r="B21" s="31" t="s">
        <v>44</v>
      </c>
      <c r="C21" s="31" t="s">
        <v>44</v>
      </c>
      <c r="D21" s="31" t="s">
        <v>44</v>
      </c>
      <c r="E21" s="7"/>
      <c r="F21" s="31" t="s">
        <v>44</v>
      </c>
      <c r="G21" s="7">
        <v>676</v>
      </c>
      <c r="H21" s="7">
        <f>598+417</f>
        <v>1015</v>
      </c>
      <c r="I21" s="7">
        <v>296</v>
      </c>
      <c r="J21" s="23">
        <f>+G21+H21+I21</f>
        <v>1987</v>
      </c>
    </row>
    <row r="22" spans="1:10" s="6" customFormat="1" ht="12" customHeight="1">
      <c r="A22" s="24" t="s">
        <v>47</v>
      </c>
      <c r="B22" s="31" t="s">
        <v>44</v>
      </c>
      <c r="C22" s="31" t="s">
        <v>44</v>
      </c>
      <c r="D22" s="31" t="s">
        <v>44</v>
      </c>
      <c r="E22" s="7"/>
      <c r="F22" s="31" t="s">
        <v>44</v>
      </c>
      <c r="G22" s="7">
        <v>431</v>
      </c>
      <c r="H22" s="7">
        <f>516+169</f>
        <v>685</v>
      </c>
      <c r="I22" s="7">
        <v>27</v>
      </c>
      <c r="J22" s="23">
        <f>+G22+H22+I22</f>
        <v>1143</v>
      </c>
    </row>
    <row r="23" spans="1:10" s="6" customFormat="1" ht="12" customHeight="1">
      <c r="A23" s="24" t="s">
        <v>48</v>
      </c>
      <c r="B23" s="31" t="s">
        <v>44</v>
      </c>
      <c r="C23" s="31" t="s">
        <v>44</v>
      </c>
      <c r="D23" s="31" t="s">
        <v>44</v>
      </c>
      <c r="E23" s="7"/>
      <c r="F23" s="31" t="s">
        <v>44</v>
      </c>
      <c r="G23" s="7">
        <v>1466</v>
      </c>
      <c r="H23" s="7">
        <f>1322+820</f>
        <v>2142</v>
      </c>
      <c r="I23" s="7">
        <v>396</v>
      </c>
      <c r="J23" s="23">
        <f>+G23+H23+I23</f>
        <v>4004</v>
      </c>
    </row>
    <row r="24" spans="1:10" s="6" customFormat="1" ht="12" customHeight="1">
      <c r="A24" s="24" t="s">
        <v>24</v>
      </c>
      <c r="B24" s="7">
        <v>36891</v>
      </c>
      <c r="C24" s="7">
        <v>36515</v>
      </c>
      <c r="D24" s="7">
        <v>37527</v>
      </c>
      <c r="E24" s="7"/>
      <c r="F24" s="7">
        <v>8825</v>
      </c>
      <c r="G24" s="7">
        <v>14490</v>
      </c>
      <c r="H24" s="7">
        <f>2643+9613</f>
        <v>12256</v>
      </c>
      <c r="I24" s="7">
        <v>4082</v>
      </c>
      <c r="J24" s="23">
        <f aca="true" t="shared" si="1" ref="J24:J31">SUM(F24:I24)</f>
        <v>39653</v>
      </c>
    </row>
    <row r="25" spans="1:10" s="6" customFormat="1" ht="12" customHeight="1">
      <c r="A25" s="24" t="s">
        <v>25</v>
      </c>
      <c r="B25" s="7">
        <v>20468</v>
      </c>
      <c r="C25" s="7">
        <v>18694</v>
      </c>
      <c r="D25" s="7">
        <v>17674</v>
      </c>
      <c r="E25" s="7"/>
      <c r="F25" s="7">
        <v>4651</v>
      </c>
      <c r="G25" s="7">
        <v>9337</v>
      </c>
      <c r="H25" s="7">
        <f>2570+1775</f>
        <v>4345</v>
      </c>
      <c r="I25" s="7">
        <v>1543</v>
      </c>
      <c r="J25" s="23">
        <f t="shared" si="1"/>
        <v>19876</v>
      </c>
    </row>
    <row r="26" spans="1:10" s="6" customFormat="1" ht="12" customHeight="1">
      <c r="A26" s="24" t="s">
        <v>26</v>
      </c>
      <c r="B26" s="7">
        <v>3647</v>
      </c>
      <c r="C26" s="7">
        <v>5956</v>
      </c>
      <c r="D26" s="7">
        <v>4461</v>
      </c>
      <c r="E26" s="7"/>
      <c r="F26" s="7">
        <v>957</v>
      </c>
      <c r="G26" s="7">
        <v>1666</v>
      </c>
      <c r="H26" s="7">
        <f>644+511</f>
        <v>1155</v>
      </c>
      <c r="I26" s="7">
        <v>257</v>
      </c>
      <c r="J26" s="23">
        <f t="shared" si="1"/>
        <v>4035</v>
      </c>
    </row>
    <row r="27" spans="1:10" s="6" customFormat="1" ht="12" customHeight="1">
      <c r="A27" s="24" t="s">
        <v>27</v>
      </c>
      <c r="B27" s="7">
        <v>33380</v>
      </c>
      <c r="C27" s="7">
        <v>33155</v>
      </c>
      <c r="D27" s="7">
        <v>29339</v>
      </c>
      <c r="E27" s="7"/>
      <c r="F27" s="7">
        <v>10320</v>
      </c>
      <c r="G27" s="7">
        <v>10321</v>
      </c>
      <c r="H27" s="7">
        <f>6287+1755</f>
        <v>8042</v>
      </c>
      <c r="I27" s="7">
        <v>1901</v>
      </c>
      <c r="J27" s="23">
        <f t="shared" si="1"/>
        <v>30584</v>
      </c>
    </row>
    <row r="28" spans="1:10" s="6" customFormat="1" ht="12" customHeight="1">
      <c r="A28" s="24" t="s">
        <v>29</v>
      </c>
      <c r="B28" s="7">
        <v>11781</v>
      </c>
      <c r="C28" s="7">
        <v>10233</v>
      </c>
      <c r="D28" s="7">
        <v>9160</v>
      </c>
      <c r="E28" s="7"/>
      <c r="F28" s="7">
        <v>4884</v>
      </c>
      <c r="G28" s="7">
        <v>1828</v>
      </c>
      <c r="H28" s="7">
        <f>2043+608</f>
        <v>2651</v>
      </c>
      <c r="I28" s="7">
        <v>1997</v>
      </c>
      <c r="J28" s="23">
        <f t="shared" si="1"/>
        <v>11360</v>
      </c>
    </row>
    <row r="29" spans="1:10" s="6" customFormat="1" ht="12" customHeight="1">
      <c r="A29" s="24" t="s">
        <v>16</v>
      </c>
      <c r="B29" s="7">
        <v>76168</v>
      </c>
      <c r="C29" s="7">
        <v>77977</v>
      </c>
      <c r="D29" s="7">
        <v>66188</v>
      </c>
      <c r="E29" s="7"/>
      <c r="F29" s="7">
        <v>17127</v>
      </c>
      <c r="G29" s="7">
        <v>12880</v>
      </c>
      <c r="H29" s="7">
        <f>25498+7471</f>
        <v>32969</v>
      </c>
      <c r="I29" s="7">
        <v>6767</v>
      </c>
      <c r="J29" s="23">
        <f t="shared" si="1"/>
        <v>69743</v>
      </c>
    </row>
    <row r="30" spans="1:10" s="6" customFormat="1" ht="12" customHeight="1">
      <c r="A30" s="24" t="s">
        <v>17</v>
      </c>
      <c r="B30" s="7">
        <v>16192</v>
      </c>
      <c r="C30" s="7">
        <v>15989</v>
      </c>
      <c r="D30" s="7">
        <v>24338</v>
      </c>
      <c r="E30" s="7"/>
      <c r="F30" s="7">
        <v>8955</v>
      </c>
      <c r="G30" s="7">
        <v>2626</v>
      </c>
      <c r="H30" s="7">
        <f>8629+1339</f>
        <v>9968</v>
      </c>
      <c r="I30" s="7">
        <v>1812</v>
      </c>
      <c r="J30" s="23">
        <f t="shared" si="1"/>
        <v>23361</v>
      </c>
    </row>
    <row r="31" spans="1:10" s="6" customFormat="1" ht="12" customHeight="1">
      <c r="A31" s="24" t="s">
        <v>18</v>
      </c>
      <c r="B31" s="7">
        <v>14155</v>
      </c>
      <c r="C31" s="7">
        <v>12909</v>
      </c>
      <c r="D31" s="7">
        <v>16273</v>
      </c>
      <c r="E31" s="7"/>
      <c r="F31" s="7">
        <v>2212</v>
      </c>
      <c r="G31" s="7">
        <v>2141</v>
      </c>
      <c r="H31" s="7">
        <f>7943+3610</f>
        <v>11553</v>
      </c>
      <c r="I31" s="7">
        <v>2827</v>
      </c>
      <c r="J31" s="23">
        <f t="shared" si="1"/>
        <v>18733</v>
      </c>
    </row>
    <row r="32" spans="1:10" s="6" customFormat="1" ht="12" customHeight="1">
      <c r="A32" s="24" t="s">
        <v>49</v>
      </c>
      <c r="B32" s="31" t="s">
        <v>44</v>
      </c>
      <c r="C32" s="31" t="s">
        <v>44</v>
      </c>
      <c r="D32" s="31" t="s">
        <v>44</v>
      </c>
      <c r="E32" s="7"/>
      <c r="F32" s="31" t="s">
        <v>44</v>
      </c>
      <c r="G32" s="7">
        <v>187</v>
      </c>
      <c r="H32" s="7">
        <f>1467+302</f>
        <v>1769</v>
      </c>
      <c r="I32" s="7">
        <v>247</v>
      </c>
      <c r="J32" s="23">
        <f>+G32+H32+I32</f>
        <v>2203</v>
      </c>
    </row>
    <row r="33" spans="1:10" s="6" customFormat="1" ht="12" customHeight="1">
      <c r="A33" s="24" t="s">
        <v>50</v>
      </c>
      <c r="B33" s="31" t="s">
        <v>44</v>
      </c>
      <c r="C33" s="31" t="s">
        <v>44</v>
      </c>
      <c r="D33" s="31" t="s">
        <v>44</v>
      </c>
      <c r="E33" s="7"/>
      <c r="F33" s="31" t="s">
        <v>44</v>
      </c>
      <c r="G33" s="7">
        <v>39</v>
      </c>
      <c r="H33" s="7">
        <f>236+164</f>
        <v>400</v>
      </c>
      <c r="I33" s="7">
        <v>13</v>
      </c>
      <c r="J33" s="23">
        <f>+G33+H33+I33</f>
        <v>452</v>
      </c>
    </row>
    <row r="34" spans="1:12" s="6" customFormat="1" ht="12" customHeight="1">
      <c r="A34" s="25" t="s">
        <v>19</v>
      </c>
      <c r="B34" s="23">
        <f>SUM(B10:B20,B24:B31)</f>
        <v>2713688</v>
      </c>
      <c r="C34" s="23">
        <f>SUM(C10:C20,C24:C31)</f>
        <v>2552075</v>
      </c>
      <c r="D34" s="23">
        <f>SUM(D10:D20,D24:D31)</f>
        <v>2406743</v>
      </c>
      <c r="E34" s="23"/>
      <c r="F34" s="23">
        <f>SUM(F10:F20,F24:F31)</f>
        <v>726548</v>
      </c>
      <c r="G34" s="23">
        <f>SUM(G10:G20,G24:G31)</f>
        <v>798529</v>
      </c>
      <c r="H34" s="23">
        <f>SUM(H10:H20,H24:H31)</f>
        <v>623152</v>
      </c>
      <c r="I34" s="23">
        <f>SUM(I10:I20,I24:I31)</f>
        <v>393997</v>
      </c>
      <c r="J34" s="23">
        <f>SUM(J10:J20,J24:J31)</f>
        <v>2542226</v>
      </c>
      <c r="K34" s="7"/>
      <c r="L34" s="7"/>
    </row>
    <row r="35" spans="1:10" s="6" customFormat="1" ht="12" customHeight="1">
      <c r="A35" s="24"/>
      <c r="B35" s="7"/>
      <c r="C35" s="7"/>
      <c r="D35" s="7"/>
      <c r="E35" s="7"/>
      <c r="F35" s="7"/>
      <c r="G35" s="7"/>
      <c r="H35" s="7"/>
      <c r="I35" s="7"/>
      <c r="J35" s="23"/>
    </row>
    <row r="36" spans="1:10" s="6" customFormat="1" ht="12" customHeight="1">
      <c r="A36" s="26" t="s">
        <v>20</v>
      </c>
      <c r="B36" s="7"/>
      <c r="C36" s="7"/>
      <c r="D36" s="7"/>
      <c r="E36" s="7"/>
      <c r="F36" s="7"/>
      <c r="G36" s="7"/>
      <c r="H36" s="7"/>
      <c r="I36" s="7"/>
      <c r="J36" s="23"/>
    </row>
    <row r="37" spans="1:10" s="6" customFormat="1" ht="12" customHeight="1">
      <c r="A37" s="27" t="s">
        <v>21</v>
      </c>
      <c r="B37" s="7">
        <v>441210</v>
      </c>
      <c r="C37" s="7">
        <v>429204</v>
      </c>
      <c r="D37" s="7">
        <v>402803</v>
      </c>
      <c r="E37" s="7"/>
      <c r="F37" s="7">
        <v>91441</v>
      </c>
      <c r="G37" s="7">
        <v>163510</v>
      </c>
      <c r="H37" s="7">
        <f>35203+61535</f>
        <v>96738</v>
      </c>
      <c r="I37" s="7">
        <v>52098</v>
      </c>
      <c r="J37" s="23">
        <f>SUM(F37:I37)</f>
        <v>403787</v>
      </c>
    </row>
    <row r="38" spans="1:10" s="6" customFormat="1" ht="12" customHeight="1">
      <c r="A38" s="24" t="s">
        <v>22</v>
      </c>
      <c r="B38" s="7">
        <v>58006</v>
      </c>
      <c r="C38" s="7">
        <v>58316</v>
      </c>
      <c r="D38" s="7">
        <v>61533</v>
      </c>
      <c r="E38" s="7"/>
      <c r="F38" s="7">
        <v>17568</v>
      </c>
      <c r="G38" s="7">
        <v>19625</v>
      </c>
      <c r="H38" s="7">
        <f>7085+14628</f>
        <v>21713</v>
      </c>
      <c r="I38" s="7">
        <v>11375</v>
      </c>
      <c r="J38" s="23">
        <f aca="true" t="shared" si="2" ref="J38:J43">SUM(F38:I38)</f>
        <v>70281</v>
      </c>
    </row>
    <row r="39" spans="1:10" s="6" customFormat="1" ht="11.25" customHeight="1">
      <c r="A39" s="24" t="s">
        <v>23</v>
      </c>
      <c r="B39" s="7">
        <v>2991</v>
      </c>
      <c r="C39" s="7">
        <v>1831</v>
      </c>
      <c r="D39" s="7">
        <v>1584</v>
      </c>
      <c r="E39" s="7"/>
      <c r="F39" s="7">
        <v>204</v>
      </c>
      <c r="G39" s="7">
        <v>355</v>
      </c>
      <c r="H39" s="7">
        <f>518+971</f>
        <v>1489</v>
      </c>
      <c r="I39" s="7">
        <v>823</v>
      </c>
      <c r="J39" s="23">
        <f t="shared" si="2"/>
        <v>2871</v>
      </c>
    </row>
    <row r="40" spans="1:10" s="6" customFormat="1" ht="12" customHeight="1">
      <c r="A40" s="24" t="s">
        <v>28</v>
      </c>
      <c r="B40" s="7">
        <v>8824</v>
      </c>
      <c r="C40" s="7">
        <v>9618</v>
      </c>
      <c r="D40" s="7">
        <v>15704</v>
      </c>
      <c r="E40" s="7"/>
      <c r="F40" s="7">
        <v>6289</v>
      </c>
      <c r="G40" s="7">
        <v>7014</v>
      </c>
      <c r="H40" s="7">
        <f>2776+768</f>
        <v>3544</v>
      </c>
      <c r="I40" s="7">
        <v>1975</v>
      </c>
      <c r="J40" s="23">
        <f t="shared" si="2"/>
        <v>18822</v>
      </c>
    </row>
    <row r="41" spans="1:10" s="6" customFormat="1" ht="12" customHeight="1">
      <c r="A41" s="24" t="s">
        <v>30</v>
      </c>
      <c r="B41" s="7">
        <v>55996</v>
      </c>
      <c r="C41" s="7">
        <v>53073</v>
      </c>
      <c r="D41" s="7">
        <v>58095</v>
      </c>
      <c r="E41" s="7"/>
      <c r="F41" s="7">
        <v>29435</v>
      </c>
      <c r="G41" s="7">
        <v>20374</v>
      </c>
      <c r="H41" s="7">
        <f>12603+9574</f>
        <v>22177</v>
      </c>
      <c r="I41" s="7">
        <v>2569</v>
      </c>
      <c r="J41" s="23">
        <f t="shared" si="2"/>
        <v>74555</v>
      </c>
    </row>
    <row r="42" spans="1:10" s="6" customFormat="1" ht="12" customHeight="1">
      <c r="A42" s="24" t="s">
        <v>31</v>
      </c>
      <c r="B42" s="7">
        <v>6221</v>
      </c>
      <c r="C42" s="7">
        <v>7544</v>
      </c>
      <c r="D42" s="7">
        <v>6905</v>
      </c>
      <c r="E42" s="7"/>
      <c r="F42" s="7">
        <v>1845</v>
      </c>
      <c r="G42" s="7">
        <v>524</v>
      </c>
      <c r="H42" s="7">
        <f>3821+1785</f>
        <v>5606</v>
      </c>
      <c r="I42" s="7">
        <v>769</v>
      </c>
      <c r="J42" s="23">
        <f t="shared" si="2"/>
        <v>8744</v>
      </c>
    </row>
    <row r="43" spans="1:10" s="6" customFormat="1" ht="12" customHeight="1">
      <c r="A43" s="24" t="s">
        <v>32</v>
      </c>
      <c r="B43" s="7">
        <v>114832</v>
      </c>
      <c r="C43" s="7">
        <v>121951</v>
      </c>
      <c r="D43" s="7">
        <v>72914</v>
      </c>
      <c r="E43" s="7"/>
      <c r="F43" s="7">
        <v>31186</v>
      </c>
      <c r="G43" s="7">
        <v>69927</v>
      </c>
      <c r="H43" s="7">
        <v>61500</v>
      </c>
      <c r="I43" s="7">
        <v>18293</v>
      </c>
      <c r="J43" s="23">
        <f t="shared" si="2"/>
        <v>180906</v>
      </c>
    </row>
    <row r="44" spans="1:10" s="6" customFormat="1" ht="12" customHeight="1">
      <c r="A44" s="25" t="s">
        <v>19</v>
      </c>
      <c r="B44" s="23">
        <f>SUM(B37:B43)</f>
        <v>688080</v>
      </c>
      <c r="C44" s="23">
        <f>SUM(C37:C43)</f>
        <v>681537</v>
      </c>
      <c r="D44" s="23">
        <f>SUM(D37:D43)</f>
        <v>619538</v>
      </c>
      <c r="E44" s="23"/>
      <c r="F44" s="23">
        <f>SUM(F37:F43)</f>
        <v>177968</v>
      </c>
      <c r="G44" s="23">
        <f>SUM(G37:G43)</f>
        <v>281329</v>
      </c>
      <c r="H44" s="23">
        <f>SUM(H37:H43)</f>
        <v>212767</v>
      </c>
      <c r="I44" s="23">
        <f>SUM(I37:I43)</f>
        <v>87902</v>
      </c>
      <c r="J44" s="23">
        <f>SUM(J37:J43)</f>
        <v>759966</v>
      </c>
    </row>
    <row r="45" spans="1:10" s="6" customFormat="1" ht="12" customHeight="1">
      <c r="A45" s="24"/>
      <c r="B45" s="7"/>
      <c r="C45" s="7"/>
      <c r="D45" s="7"/>
      <c r="E45" s="7"/>
      <c r="F45" s="23"/>
      <c r="G45" s="23"/>
      <c r="H45" s="23"/>
      <c r="I45" s="23"/>
      <c r="J45" s="23"/>
    </row>
    <row r="46" spans="1:10" s="6" customFormat="1" ht="12" customHeight="1">
      <c r="A46" s="26" t="s">
        <v>33</v>
      </c>
      <c r="B46" s="7"/>
      <c r="C46" s="7"/>
      <c r="D46" s="7"/>
      <c r="E46" s="7"/>
      <c r="F46" s="7"/>
      <c r="G46" s="7"/>
      <c r="H46" s="7"/>
      <c r="I46" s="7"/>
      <c r="J46" s="23"/>
    </row>
    <row r="47" spans="1:10" s="6" customFormat="1" ht="12" customHeight="1">
      <c r="A47" s="24" t="s">
        <v>34</v>
      </c>
      <c r="B47" s="7">
        <v>224229</v>
      </c>
      <c r="C47" s="7">
        <v>254172</v>
      </c>
      <c r="D47" s="7">
        <v>262314</v>
      </c>
      <c r="E47" s="7"/>
      <c r="F47" s="7">
        <v>18921</v>
      </c>
      <c r="G47" s="7">
        <v>13844</v>
      </c>
      <c r="H47" s="7">
        <f>47809+88608</f>
        <v>136417</v>
      </c>
      <c r="I47" s="7">
        <v>120574</v>
      </c>
      <c r="J47" s="23">
        <f aca="true" t="shared" si="3" ref="J47:J52">SUM(F47:I47)</f>
        <v>289756</v>
      </c>
    </row>
    <row r="48" spans="1:10" s="6" customFormat="1" ht="12" customHeight="1">
      <c r="A48" s="24" t="s">
        <v>35</v>
      </c>
      <c r="B48" s="7">
        <v>35242</v>
      </c>
      <c r="C48" s="7">
        <v>36841</v>
      </c>
      <c r="D48" s="7">
        <v>45940</v>
      </c>
      <c r="E48" s="7"/>
      <c r="F48" s="7">
        <v>4569</v>
      </c>
      <c r="G48" s="7">
        <v>3371</v>
      </c>
      <c r="H48" s="7">
        <f>9760+9807</f>
        <v>19567</v>
      </c>
      <c r="I48" s="7">
        <v>23964</v>
      </c>
      <c r="J48" s="23">
        <f t="shared" si="3"/>
        <v>51471</v>
      </c>
    </row>
    <row r="49" spans="1:10" s="6" customFormat="1" ht="12" customHeight="1">
      <c r="A49" s="24" t="s">
        <v>36</v>
      </c>
      <c r="B49" s="7">
        <v>69526</v>
      </c>
      <c r="C49" s="7">
        <v>60219</v>
      </c>
      <c r="D49" s="7">
        <v>64549</v>
      </c>
      <c r="E49" s="7"/>
      <c r="F49" s="7">
        <v>9980</v>
      </c>
      <c r="G49" s="7">
        <f>391+257+3049+1614+6840</f>
        <v>12151</v>
      </c>
      <c r="H49" s="7">
        <v>44389</v>
      </c>
      <c r="I49" s="7">
        <f>893+229+2673+1295+1652</f>
        <v>6742</v>
      </c>
      <c r="J49" s="23">
        <f t="shared" si="3"/>
        <v>73262</v>
      </c>
    </row>
    <row r="50" spans="1:10" s="6" customFormat="1" ht="12" customHeight="1">
      <c r="A50" s="24" t="s">
        <v>41</v>
      </c>
      <c r="B50" s="7">
        <v>47656</v>
      </c>
      <c r="C50" s="7">
        <v>57205</v>
      </c>
      <c r="D50" s="7">
        <v>64310</v>
      </c>
      <c r="E50" s="7"/>
      <c r="F50" s="7">
        <v>4054</v>
      </c>
      <c r="G50" s="7">
        <v>2540</v>
      </c>
      <c r="H50" s="7">
        <f>10315+18813</f>
        <v>29128</v>
      </c>
      <c r="I50" s="7">
        <v>39121</v>
      </c>
      <c r="J50" s="23">
        <f t="shared" si="3"/>
        <v>74843</v>
      </c>
    </row>
    <row r="51" spans="1:10" s="6" customFormat="1" ht="12" customHeight="1">
      <c r="A51" s="24" t="s">
        <v>37</v>
      </c>
      <c r="B51" s="7">
        <v>22998</v>
      </c>
      <c r="C51" s="7">
        <v>24679</v>
      </c>
      <c r="D51" s="7">
        <v>22908</v>
      </c>
      <c r="E51" s="7"/>
      <c r="F51" s="7">
        <v>2662</v>
      </c>
      <c r="G51" s="7">
        <v>813</v>
      </c>
      <c r="H51" s="7">
        <f>10916+5128</f>
        <v>16044</v>
      </c>
      <c r="I51" s="7">
        <v>5454</v>
      </c>
      <c r="J51" s="23">
        <f t="shared" si="3"/>
        <v>24973</v>
      </c>
    </row>
    <row r="52" spans="1:10" s="6" customFormat="1" ht="12" customHeight="1">
      <c r="A52" s="24" t="s">
        <v>38</v>
      </c>
      <c r="B52" s="7">
        <v>158004</v>
      </c>
      <c r="C52" s="7">
        <v>154477</v>
      </c>
      <c r="D52" s="7">
        <v>233664</v>
      </c>
      <c r="E52" s="7"/>
      <c r="F52" s="7">
        <f>+F55-(F34+F44+F47+F48+F49+F50+F51)</f>
        <v>34596</v>
      </c>
      <c r="G52" s="7">
        <f>+G55-(G34+G44+G47+G48+G49+G50+G51)</f>
        <v>30409</v>
      </c>
      <c r="H52" s="7">
        <f>+H55-(H34+H44+H47+H48+H49+H50+H51)</f>
        <v>97017</v>
      </c>
      <c r="I52" s="7">
        <f>+I55-(I34+I44+I47+I48+I49+I50+I51)</f>
        <v>20590</v>
      </c>
      <c r="J52" s="23">
        <f t="shared" si="3"/>
        <v>182612</v>
      </c>
    </row>
    <row r="53" spans="1:10" s="6" customFormat="1" ht="12" customHeight="1">
      <c r="A53" s="25" t="s">
        <v>19</v>
      </c>
      <c r="B53" s="23">
        <v>557655</v>
      </c>
      <c r="C53" s="23">
        <v>587593</v>
      </c>
      <c r="D53" s="23">
        <v>693685</v>
      </c>
      <c r="E53" s="23"/>
      <c r="F53" s="23">
        <f>SUM(F47:F52)</f>
        <v>74782</v>
      </c>
      <c r="G53" s="23">
        <f>SUM(G47:G52)</f>
        <v>63128</v>
      </c>
      <c r="H53" s="23">
        <f>SUM(H47:H52)</f>
        <v>342562</v>
      </c>
      <c r="I53" s="23">
        <f>SUM(I47:I52)</f>
        <v>216445</v>
      </c>
      <c r="J53" s="23">
        <f>SUM(J47:J52)</f>
        <v>696917</v>
      </c>
    </row>
    <row r="54" spans="1:10" s="6" customFormat="1" ht="12" customHeight="1">
      <c r="A54" s="24"/>
      <c r="B54" s="7"/>
      <c r="C54" s="7"/>
      <c r="D54" s="7"/>
      <c r="E54" s="7"/>
      <c r="F54" s="23"/>
      <c r="G54" s="23"/>
      <c r="H54" s="23"/>
      <c r="I54" s="23"/>
      <c r="J54" s="23"/>
    </row>
    <row r="55" spans="1:12" s="8" customFormat="1" ht="12" customHeight="1">
      <c r="A55" s="30" t="s">
        <v>39</v>
      </c>
      <c r="B55" s="23">
        <v>3959423</v>
      </c>
      <c r="C55" s="23">
        <v>3821205</v>
      </c>
      <c r="D55" s="23">
        <v>3719966</v>
      </c>
      <c r="E55" s="23"/>
      <c r="F55" s="23">
        <v>979298</v>
      </c>
      <c r="G55" s="23">
        <v>1142986</v>
      </c>
      <c r="H55" s="23">
        <f>619473+559008</f>
        <v>1178481</v>
      </c>
      <c r="I55" s="23">
        <v>698344</v>
      </c>
      <c r="J55" s="23">
        <f>+F55+G55+H55+I55</f>
        <v>3999109</v>
      </c>
      <c r="K55" s="23"/>
      <c r="L55" s="23"/>
    </row>
    <row r="56" spans="1:10" s="6" customFormat="1" ht="12" customHeight="1">
      <c r="A56" s="28"/>
      <c r="B56" s="17"/>
      <c r="C56" s="17"/>
      <c r="D56" s="17"/>
      <c r="E56" s="17"/>
      <c r="F56" s="17"/>
      <c r="G56" s="17"/>
      <c r="H56" s="17"/>
      <c r="I56" s="17"/>
      <c r="J56" s="29"/>
    </row>
    <row r="57" spans="1:10" s="6" customFormat="1" ht="12" customHeight="1">
      <c r="A57" s="5" t="s">
        <v>40</v>
      </c>
      <c r="B57" s="7"/>
      <c r="C57" s="7"/>
      <c r="D57" s="7"/>
      <c r="E57" s="7"/>
      <c r="F57" s="7"/>
      <c r="G57" s="7"/>
      <c r="H57" s="7"/>
      <c r="I57" s="7"/>
      <c r="J57" s="23"/>
    </row>
    <row r="58" spans="1:10" s="6" customFormat="1" ht="12" customHeight="1">
      <c r="A58" s="5" t="s">
        <v>51</v>
      </c>
      <c r="G58" s="7"/>
      <c r="J58" s="8"/>
    </row>
    <row r="59" spans="7:10" s="6" customFormat="1" ht="12" customHeight="1">
      <c r="G59" s="7"/>
      <c r="J59" s="8"/>
    </row>
    <row r="60" spans="7:10" s="6" customFormat="1" ht="12" customHeight="1">
      <c r="G60" s="7"/>
      <c r="J60" s="8"/>
    </row>
    <row r="61" spans="7:10" s="6" customFormat="1" ht="12" customHeight="1">
      <c r="G61" s="7"/>
      <c r="J61" s="8"/>
    </row>
    <row r="62" ht="12" customHeight="1"/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2007-10-18T13:37:20Z</cp:lastPrinted>
  <dcterms:created xsi:type="dcterms:W3CDTF">2003-10-21T10:38:27Z</dcterms:created>
  <dcterms:modified xsi:type="dcterms:W3CDTF">2007-10-25T13:39:41Z</dcterms:modified>
  <cp:category/>
  <cp:version/>
  <cp:contentType/>
  <cp:contentStatus/>
</cp:coreProperties>
</file>