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5_27" sheetId="1" r:id="rId1"/>
  </sheets>
  <externalReferences>
    <externalReference r:id="rId4"/>
  </externalReferences>
  <definedNames>
    <definedName name="_Parse_Out" hidden="1">#REF!</definedName>
    <definedName name="_xlnm.Print_Area" localSheetId="0">'tav5_27'!$A$1:$F$30</definedName>
  </definedNames>
  <calcPr fullCalcOnLoad="1"/>
</workbook>
</file>

<file path=xl/sharedStrings.xml><?xml version="1.0" encoding="utf-8"?>
<sst xmlns="http://schemas.openxmlformats.org/spreadsheetml/2006/main" count="31" uniqueCount="31">
  <si>
    <t>Tavola 5.27</t>
  </si>
  <si>
    <t xml:space="preserve">                                          </t>
  </si>
  <si>
    <t>Condannati (con almeno una condanna definitiva)</t>
  </si>
  <si>
    <t>Condannati: stranieri su totale (%)</t>
  </si>
  <si>
    <t>Condannati su Presenti 
(%)</t>
  </si>
  <si>
    <t>Stranieri: condannati su presenti (%)</t>
  </si>
  <si>
    <t>totale</t>
  </si>
  <si>
    <t>di cui:
 stranieri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</si>
  <si>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</si>
  <si>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</si>
  <si>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</si>
  <si>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</si>
  <si>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</si>
  <si>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</si>
  <si>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</si>
  <si>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</si>
  <si>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</si>
  <si>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</si>
  <si>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</si>
  <si>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</si>
  <si>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</si>
  <si>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</si>
  <si>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</si>
  <si>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</si>
  <si>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</si>
  <si>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</si>
  <si>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</si>
  <si>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</si>
  <si>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Italia</t>
  </si>
  <si>
    <t>Fonte: Dipartimento dell'amministrazione penitenziaria - Ufficio per lo sviluppo e la gestione del sistema informativo automatizzato statistica ed automazione di supporto dipartimentale - Sezione Statistica</t>
  </si>
  <si>
    <t>REGIONI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</si>
</sst>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0.0"/>
    <numFmt numFmtId="180" formatCode="_-* #,##0.0_-;\-* #,##0.0_-;_-* &quot;-&quot;_-;_-@_-"/>
    <numFmt numFmtId="181" formatCode="_-[$€]\ * #,##0.00_-;\-[$€]\ * #,##0.00_-;_-[$€]\ * &quot;-&quot;??_-;_-@_-"/>
    <numFmt numFmtId="182" formatCode="General_)"/>
    <numFmt numFmtId="183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color indexed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2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0" fillId="0" borderId="0" xfId="54" applyFont="1" applyBorder="1">
      <alignment/>
      <protection/>
    </xf>
    <xf numFmtId="0" fontId="23" fillId="0" borderId="0" xfId="0" applyFont="1" applyFill="1" applyAlignment="1">
      <alignment horizontal="right" wrapText="1"/>
    </xf>
    <xf numFmtId="0" fontId="24" fillId="0" borderId="0" xfId="54" applyFont="1" applyBorder="1">
      <alignment/>
      <protection/>
    </xf>
    <xf numFmtId="0" fontId="24" fillId="0" borderId="0" xfId="54" applyFont="1" applyBorder="1" applyAlignment="1">
      <alignment horizontal="left"/>
      <protection/>
    </xf>
    <xf numFmtId="0" fontId="24" fillId="0" borderId="10" xfId="54" applyFont="1" applyBorder="1" applyAlignment="1">
      <alignment horizontal="left"/>
      <protection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right" wrapText="1"/>
    </xf>
    <xf numFmtId="0" fontId="27" fillId="0" borderId="0" xfId="0" applyFont="1" applyAlignment="1">
      <alignment/>
    </xf>
    <xf numFmtId="3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/>
    </xf>
    <xf numFmtId="3" fontId="24" fillId="0" borderId="0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right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179" fontId="20" fillId="0" borderId="0" xfId="52" applyNumberFormat="1" applyFont="1" applyAlignment="1">
      <alignment horizontal="right"/>
    </xf>
    <xf numFmtId="179" fontId="24" fillId="0" borderId="0" xfId="52" applyNumberFormat="1" applyFont="1" applyAlignment="1">
      <alignment horizontal="right"/>
    </xf>
    <xf numFmtId="179" fontId="24" fillId="0" borderId="0" xfId="52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47625</xdr:rowOff>
    </xdr:from>
    <xdr:to>
      <xdr:col>5</xdr:col>
      <xdr:colOff>371475</xdr:colOff>
      <xdr:row>0</xdr:row>
      <xdr:rowOff>219075</xdr:rowOff>
    </xdr:to>
    <xdr:sp>
      <xdr:nvSpPr>
        <xdr:cNvPr id="1" name="Testo 20"/>
        <xdr:cNvSpPr txBox="1">
          <a:spLocks noChangeArrowheads="1"/>
        </xdr:cNvSpPr>
      </xdr:nvSpPr>
      <xdr:spPr>
        <a:xfrm>
          <a:off x="695325" y="47625"/>
          <a:ext cx="39243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condannati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presenti al 31 dicembre 2011
 ( totale e stranieri).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AC3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8.57421875" style="0" customWidth="1"/>
    <col min="2" max="6" width="11.28125" style="0" customWidth="1"/>
  </cols>
  <sheetData>
    <row r="1" spans="1:29" s="3" customFormat="1" ht="22.5" customHeight="1">
      <c r="A1" s="32" t="s">
        <v>0</v>
      </c>
      <c r="B1" s="32"/>
      <c r="C1" s="32"/>
      <c r="D1" s="32"/>
      <c r="E1" s="3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3.75" customHeight="1">
      <c r="A2" s="4"/>
      <c r="B2" s="4"/>
      <c r="C2" s="4"/>
      <c r="D2" s="4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6" ht="20.25" customHeight="1">
      <c r="A3" s="33" t="s">
        <v>30</v>
      </c>
      <c r="B3" s="35" t="s">
        <v>2</v>
      </c>
      <c r="C3" s="35"/>
      <c r="D3" s="30" t="s">
        <v>3</v>
      </c>
      <c r="E3" s="30" t="s">
        <v>4</v>
      </c>
      <c r="F3" s="30" t="s">
        <v>5</v>
      </c>
    </row>
    <row r="4" spans="1:6" ht="25.5" customHeight="1">
      <c r="A4" s="34"/>
      <c r="B4" s="5" t="s">
        <v>6</v>
      </c>
      <c r="C4" s="5" t="s">
        <v>7</v>
      </c>
      <c r="D4" s="31"/>
      <c r="E4" s="31"/>
      <c r="F4" s="31"/>
    </row>
    <row r="5" spans="1:6" ht="7.5" customHeight="1">
      <c r="A5" s="6"/>
      <c r="B5" s="6"/>
      <c r="C5" s="6"/>
      <c r="D5" s="7"/>
      <c r="E5" s="8"/>
      <c r="F5" s="8"/>
    </row>
    <row r="6" spans="1:8" ht="12" customHeight="1">
      <c r="A6" s="9" t="s">
        <v>8</v>
      </c>
      <c r="B6" s="18">
        <v>1277</v>
      </c>
      <c r="C6" s="19">
        <v>207</v>
      </c>
      <c r="D6" s="36">
        <f>C6/B6*100</f>
        <v>16.20986687548943</v>
      </c>
      <c r="E6" s="38">
        <f>0.636590229312064*100</f>
        <v>63.6590229312064</v>
      </c>
      <c r="F6" s="38">
        <f>0.556451612903226*100</f>
        <v>55.6451612903226</v>
      </c>
      <c r="G6" s="10"/>
      <c r="H6" s="10"/>
    </row>
    <row r="7" spans="1:8" ht="12" customHeight="1">
      <c r="A7" s="9" t="s">
        <v>9</v>
      </c>
      <c r="B7" s="19">
        <v>334</v>
      </c>
      <c r="C7" s="19">
        <v>46</v>
      </c>
      <c r="D7" s="36">
        <f aca="true" t="shared" si="0" ref="D7:D26">C7/B7*100</f>
        <v>13.77245508982036</v>
      </c>
      <c r="E7" s="38">
        <f>0.707627118644068*100</f>
        <v>70.7627118644068</v>
      </c>
      <c r="F7" s="38">
        <f>0.836363636363636*100</f>
        <v>83.6363636363636</v>
      </c>
      <c r="G7" s="10"/>
      <c r="H7" s="10"/>
    </row>
    <row r="8" spans="1:8" ht="12" customHeight="1">
      <c r="A8" s="9" t="s">
        <v>10</v>
      </c>
      <c r="B8" s="18">
        <v>1543</v>
      </c>
      <c r="C8" s="19">
        <v>373</v>
      </c>
      <c r="D8" s="36">
        <f t="shared" si="0"/>
        <v>24.173687621516528</v>
      </c>
      <c r="E8" s="38">
        <f>0.507065395990799*100</f>
        <v>50.7065395990799</v>
      </c>
      <c r="F8" s="38">
        <f>0.617549668874172*100</f>
        <v>61.7549668874172</v>
      </c>
      <c r="G8" s="10"/>
      <c r="H8" s="10"/>
    </row>
    <row r="9" spans="1:8" ht="12" customHeight="1">
      <c r="A9" s="9" t="s">
        <v>11</v>
      </c>
      <c r="B9" s="18">
        <v>3445</v>
      </c>
      <c r="C9" s="19">
        <v>361</v>
      </c>
      <c r="D9" s="36">
        <f t="shared" si="0"/>
        <v>10.478955007256895</v>
      </c>
      <c r="E9" s="38">
        <f>0.434864933097703*100</f>
        <v>43.4864933097703</v>
      </c>
      <c r="F9" s="38">
        <f>0.364646464646465*100</f>
        <v>36.4646464646465</v>
      </c>
      <c r="G9" s="10"/>
      <c r="H9" s="10"/>
    </row>
    <row r="10" spans="1:8" ht="12" customHeight="1">
      <c r="A10" s="9" t="s">
        <v>12</v>
      </c>
      <c r="B10" s="18">
        <v>2023</v>
      </c>
      <c r="C10" s="19">
        <v>884</v>
      </c>
      <c r="D10" s="36">
        <f t="shared" si="0"/>
        <v>43.69747899159664</v>
      </c>
      <c r="E10" s="38">
        <f>0.50575*100</f>
        <v>50.575</v>
      </c>
      <c r="F10" s="38">
        <f>0.428087167070218*100</f>
        <v>42.8087167070218</v>
      </c>
      <c r="G10" s="10"/>
      <c r="H10" s="10"/>
    </row>
    <row r="11" spans="1:8" ht="12" customHeight="1">
      <c r="A11" s="9" t="s">
        <v>13</v>
      </c>
      <c r="B11" s="19">
        <v>541</v>
      </c>
      <c r="C11" s="19">
        <v>318</v>
      </c>
      <c r="D11" s="36">
        <f t="shared" si="0"/>
        <v>58.78003696857671</v>
      </c>
      <c r="E11" s="38">
        <f>0.633489461358314*100</f>
        <v>63.3489461358314</v>
      </c>
      <c r="F11" s="38">
        <f>0.613899613899614*100</f>
        <v>61.3899613899614</v>
      </c>
      <c r="G11" s="10"/>
      <c r="H11" s="10"/>
    </row>
    <row r="12" spans="1:8" ht="12" customHeight="1">
      <c r="A12" s="9" t="s">
        <v>14</v>
      </c>
      <c r="B12" s="18">
        <v>3532</v>
      </c>
      <c r="C12" s="18">
        <v>1033</v>
      </c>
      <c r="D12" s="36">
        <f t="shared" si="0"/>
        <v>29.24688561721404</v>
      </c>
      <c r="E12" s="38">
        <f>0.525908278737344*100</f>
        <v>52.590827873734405</v>
      </c>
      <c r="F12" s="38">
        <f>0.388199924840286*100</f>
        <v>38.819992484028596</v>
      </c>
      <c r="G12" s="10"/>
      <c r="H12" s="10"/>
    </row>
    <row r="13" spans="1:8" s="17" customFormat="1" ht="12" customHeight="1">
      <c r="A13" s="11" t="s">
        <v>15</v>
      </c>
      <c r="B13" s="20">
        <v>941</v>
      </c>
      <c r="C13" s="20">
        <v>422</v>
      </c>
      <c r="D13" s="36">
        <f t="shared" si="0"/>
        <v>44.845908607863976</v>
      </c>
      <c r="E13" s="39">
        <f>0.520752628666298*100</f>
        <v>52.0752628666298</v>
      </c>
      <c r="F13" s="39">
        <f>0.412512218963832*100</f>
        <v>41.2512218963832</v>
      </c>
      <c r="G13" s="16"/>
      <c r="H13" s="16"/>
    </row>
    <row r="14" spans="1:8" ht="12" customHeight="1">
      <c r="A14" s="9" t="s">
        <v>16</v>
      </c>
      <c r="B14" s="18">
        <v>5083</v>
      </c>
      <c r="C14" s="18">
        <v>1794</v>
      </c>
      <c r="D14" s="36">
        <f t="shared" si="0"/>
        <v>35.294117647058826</v>
      </c>
      <c r="E14" s="38">
        <f>0.543055555555556*100</f>
        <v>54.30555555555559</v>
      </c>
      <c r="F14" s="38">
        <f>0.439705882352941*100</f>
        <v>43.9705882352941</v>
      </c>
      <c r="G14" s="10"/>
      <c r="H14" s="10"/>
    </row>
    <row r="15" spans="1:8" ht="12" customHeight="1">
      <c r="A15" s="9" t="s">
        <v>17</v>
      </c>
      <c r="B15" s="19">
        <v>722</v>
      </c>
      <c r="C15" s="19">
        <v>261</v>
      </c>
      <c r="D15" s="36">
        <f t="shared" si="0"/>
        <v>36.149584487534625</v>
      </c>
      <c r="E15" s="38">
        <f>0.615515771526002*100</f>
        <v>61.5515771526002</v>
      </c>
      <c r="F15" s="38">
        <f>0.515810276679842*100</f>
        <v>51.5810276679842</v>
      </c>
      <c r="G15" s="10"/>
      <c r="H15" s="10"/>
    </row>
    <row r="16" spans="1:8" ht="12" customHeight="1">
      <c r="A16" s="9" t="s">
        <v>18</v>
      </c>
      <c r="B16" s="19">
        <v>402</v>
      </c>
      <c r="C16" s="19">
        <v>42</v>
      </c>
      <c r="D16" s="36">
        <f t="shared" si="0"/>
        <v>10.44776119402985</v>
      </c>
      <c r="E16" s="38">
        <f>0.773076923076923*100</f>
        <v>77.30769230769229</v>
      </c>
      <c r="F16" s="38">
        <f>0.646153846153846*100</f>
        <v>64.6153846153846</v>
      </c>
      <c r="G16" s="10"/>
      <c r="H16" s="10"/>
    </row>
    <row r="17" spans="1:8" ht="12" customHeight="1">
      <c r="A17" s="9" t="s">
        <v>19</v>
      </c>
      <c r="B17" s="18">
        <v>3235</v>
      </c>
      <c r="C17" s="18">
        <v>1571</v>
      </c>
      <c r="D17" s="36">
        <f t="shared" si="0"/>
        <v>48.562596599690885</v>
      </c>
      <c r="E17" s="38">
        <f>0.6318359375*100</f>
        <v>63.18359375</v>
      </c>
      <c r="F17" s="38">
        <f>0.603766333589546*100</f>
        <v>60.3766333589546</v>
      </c>
      <c r="G17" s="10"/>
      <c r="H17" s="10"/>
    </row>
    <row r="18" spans="1:8" ht="12" customHeight="1">
      <c r="A18" s="9" t="s">
        <v>20</v>
      </c>
      <c r="B18" s="18">
        <v>2596</v>
      </c>
      <c r="C18" s="19">
        <v>441</v>
      </c>
      <c r="D18" s="36">
        <f t="shared" si="0"/>
        <v>16.987673343605547</v>
      </c>
      <c r="E18" s="38">
        <f>0.57843137254902*100</f>
        <v>57.843137254902</v>
      </c>
      <c r="F18" s="38">
        <f>0.497742663656885*100</f>
        <v>49.774266365688504</v>
      </c>
      <c r="G18" s="10"/>
      <c r="H18" s="10"/>
    </row>
    <row r="19" spans="1:8" ht="12" customHeight="1">
      <c r="A19" s="9" t="s">
        <v>21</v>
      </c>
      <c r="B19" s="18">
        <v>1607</v>
      </c>
      <c r="C19" s="19">
        <v>766</v>
      </c>
      <c r="D19" s="36">
        <f t="shared" si="0"/>
        <v>47.66645924082141</v>
      </c>
      <c r="E19" s="38">
        <f>0.743981481481481*100</f>
        <v>74.3981481481481</v>
      </c>
      <c r="F19" s="38">
        <f>0.80293501048218*100</f>
        <v>80.29350104821799</v>
      </c>
      <c r="G19" s="10"/>
      <c r="H19" s="10"/>
    </row>
    <row r="20" spans="1:8" ht="12" customHeight="1">
      <c r="A20" s="9" t="s">
        <v>22</v>
      </c>
      <c r="B20" s="18">
        <v>4382</v>
      </c>
      <c r="C20" s="18">
        <v>1064</v>
      </c>
      <c r="D20" s="36">
        <f t="shared" si="0"/>
        <v>24.281150159744406</v>
      </c>
      <c r="E20" s="38">
        <f>0.582635287860657*100</f>
        <v>58.2635287860657</v>
      </c>
      <c r="F20" s="38">
        <f>0.655172413793103*100</f>
        <v>65.51724137931029</v>
      </c>
      <c r="G20" s="10"/>
      <c r="H20" s="10"/>
    </row>
    <row r="21" spans="1:8" ht="12" customHeight="1">
      <c r="A21" s="9" t="s">
        <v>23</v>
      </c>
      <c r="B21" s="18">
        <v>2714</v>
      </c>
      <c r="C21" s="18">
        <v>1189</v>
      </c>
      <c r="D21" s="36">
        <f t="shared" si="0"/>
        <v>43.80987472365512</v>
      </c>
      <c r="E21" s="38">
        <f>0.63979255068364*100</f>
        <v>63.979255068364004</v>
      </c>
      <c r="F21" s="38">
        <f>0.558215962441315*100</f>
        <v>55.8215962441315</v>
      </c>
      <c r="G21" s="10"/>
      <c r="H21" s="10"/>
    </row>
    <row r="22" spans="1:8" ht="12" customHeight="1">
      <c r="A22" s="9" t="s">
        <v>24</v>
      </c>
      <c r="B22" s="19">
        <v>261</v>
      </c>
      <c r="C22" s="19">
        <v>178</v>
      </c>
      <c r="D22" s="36">
        <f t="shared" si="0"/>
        <v>68.19923371647509</v>
      </c>
      <c r="E22" s="38">
        <f>0.694148936170213*100</f>
        <v>69.4148936170213</v>
      </c>
      <c r="F22" s="38">
        <f>0.671698113207547*100</f>
        <v>67.1698113207547</v>
      </c>
      <c r="G22" s="10"/>
      <c r="H22" s="10"/>
    </row>
    <row r="23" spans="1:8" ht="12" customHeight="1">
      <c r="A23" s="9" t="s">
        <v>25</v>
      </c>
      <c r="B23" s="18">
        <v>1194</v>
      </c>
      <c r="C23" s="19">
        <v>407</v>
      </c>
      <c r="D23" s="36">
        <f t="shared" si="0"/>
        <v>34.08710217755444</v>
      </c>
      <c r="E23" s="38">
        <f>0.711137581893984*100</f>
        <v>71.1137581893984</v>
      </c>
      <c r="F23" s="38">
        <f>0.569230769230769*100</f>
        <v>56.9230769230769</v>
      </c>
      <c r="G23" s="29"/>
      <c r="H23" s="29"/>
    </row>
    <row r="24" spans="1:6" ht="12" customHeight="1">
      <c r="A24" s="9" t="s">
        <v>26</v>
      </c>
      <c r="B24" s="19">
        <v>187</v>
      </c>
      <c r="C24" s="19">
        <v>132</v>
      </c>
      <c r="D24" s="36">
        <f t="shared" si="0"/>
        <v>70.58823529411765</v>
      </c>
      <c r="E24" s="38">
        <f>0.663120567375887*100</f>
        <v>66.3120567375887</v>
      </c>
      <c r="F24" s="38">
        <f>0.650246305418719*100</f>
        <v>65.0246305418719</v>
      </c>
    </row>
    <row r="25" spans="1:6" ht="12" customHeight="1">
      <c r="A25" s="9" t="s">
        <v>27</v>
      </c>
      <c r="B25" s="18">
        <v>2004</v>
      </c>
      <c r="C25" s="18">
        <v>1055</v>
      </c>
      <c r="D25" s="36">
        <f t="shared" si="0"/>
        <v>52.644710578842314</v>
      </c>
      <c r="E25" s="38">
        <f>0.634980988593156*100</f>
        <v>63.4980988593156</v>
      </c>
      <c r="F25" s="38">
        <f>0.568426724137931*100</f>
        <v>56.8426724137931</v>
      </c>
    </row>
    <row r="26" spans="1:6" s="24" customFormat="1" ht="12" customHeight="1">
      <c r="A26" s="23" t="s">
        <v>28</v>
      </c>
      <c r="B26" s="26">
        <v>38023</v>
      </c>
      <c r="C26" s="26">
        <v>12544</v>
      </c>
      <c r="D26" s="37">
        <f t="shared" si="0"/>
        <v>32.9905583462641</v>
      </c>
      <c r="E26" s="40">
        <f>0.568381242806105*100</f>
        <v>56.8381242806105</v>
      </c>
      <c r="F26" s="40">
        <f>0.518904608256805*100</f>
        <v>51.89046082568049</v>
      </c>
    </row>
    <row r="27" spans="1:6" ht="3" customHeight="1">
      <c r="A27" s="13"/>
      <c r="B27" s="27"/>
      <c r="C27" s="27"/>
      <c r="D27" s="25"/>
      <c r="E27" s="25"/>
      <c r="F27" s="25"/>
    </row>
    <row r="28" spans="1:6" s="22" customFormat="1" ht="20.25" customHeight="1">
      <c r="A28" s="28" t="s">
        <v>29</v>
      </c>
      <c r="B28" s="28"/>
      <c r="C28" s="28"/>
      <c r="D28" s="28"/>
      <c r="E28" s="28"/>
      <c r="F28" s="28"/>
    </row>
    <row r="29" s="21" customFormat="1" ht="10.5" customHeight="1"/>
    <row r="30" spans="1:3" ht="12" customHeight="1">
      <c r="A30" s="14"/>
      <c r="B30" s="15"/>
      <c r="C30" s="15"/>
    </row>
    <row r="31" spans="1:3" ht="12" customHeight="1">
      <c r="A31" s="12"/>
      <c r="B31" s="15"/>
      <c r="C31" s="15"/>
    </row>
  </sheetData>
  <sheetProtection/>
  <mergeCells count="8">
    <mergeCell ref="A28:F28"/>
    <mergeCell ref="G23:H23"/>
    <mergeCell ref="F3:F4"/>
    <mergeCell ref="A1:E1"/>
    <mergeCell ref="A3:A4"/>
    <mergeCell ref="B3:C3"/>
    <mergeCell ref="D3:D4"/>
    <mergeCell ref="E3:E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2010-12-16T09:19:49Z</dcterms:created>
  <dcterms:modified xsi:type="dcterms:W3CDTF">2012-03-09T15:42:59Z</dcterms:modified>
  <cp:category/>
  <cp:version/>
  <cp:contentType/>
  <cp:contentStatus/>
</cp:coreProperties>
</file>